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38" i="11" l="1"/>
  <c r="I21" i="11" l="1"/>
  <c r="J79" i="11"/>
  <c r="J73" i="11"/>
  <c r="J70" i="11"/>
  <c r="J67" i="11"/>
  <c r="J59" i="11"/>
  <c r="J55" i="11"/>
  <c r="J52" i="11"/>
  <c r="J49" i="11"/>
  <c r="J42" i="11"/>
  <c r="J31" i="11"/>
  <c r="J30" i="11" s="1"/>
  <c r="D79" i="11"/>
  <c r="D73" i="11"/>
  <c r="D70" i="11"/>
  <c r="D67" i="11"/>
  <c r="D59" i="11"/>
  <c r="D55" i="11"/>
  <c r="D52" i="11"/>
  <c r="D49" i="11"/>
  <c r="D42" i="11"/>
  <c r="D31" i="11"/>
  <c r="D30" i="11" s="1"/>
  <c r="O79" i="11"/>
  <c r="N79" i="11"/>
  <c r="M79" i="11"/>
  <c r="L79" i="11"/>
  <c r="K79" i="11"/>
  <c r="O73" i="11"/>
  <c r="N73" i="11"/>
  <c r="M73" i="11"/>
  <c r="L73" i="11"/>
  <c r="K73" i="11"/>
  <c r="O70" i="11"/>
  <c r="N70" i="11"/>
  <c r="M70" i="11"/>
  <c r="L70" i="11"/>
  <c r="K70" i="11"/>
  <c r="O67" i="11"/>
  <c r="N67" i="11"/>
  <c r="M67" i="11"/>
  <c r="L67" i="11"/>
  <c r="K67" i="11"/>
  <c r="O59" i="11"/>
  <c r="N59" i="11"/>
  <c r="M59" i="11"/>
  <c r="L59" i="11"/>
  <c r="K59" i="11"/>
  <c r="O55" i="11"/>
  <c r="N55" i="11"/>
  <c r="M55" i="11"/>
  <c r="L55" i="11"/>
  <c r="K55" i="11"/>
  <c r="O52" i="11"/>
  <c r="N52" i="11"/>
  <c r="M52" i="11"/>
  <c r="L52" i="11"/>
  <c r="K52" i="11"/>
  <c r="O49" i="11"/>
  <c r="N49" i="11"/>
  <c r="M49" i="11"/>
  <c r="L49" i="11"/>
  <c r="K49" i="11"/>
  <c r="O42" i="11"/>
  <c r="N42" i="11"/>
  <c r="M42" i="11"/>
  <c r="L42" i="11"/>
  <c r="K42" i="11"/>
  <c r="O31" i="11"/>
  <c r="O30" i="11" s="1"/>
  <c r="N31" i="11"/>
  <c r="N30" i="11" s="1"/>
  <c r="M31" i="11"/>
  <c r="M30" i="11" s="1"/>
  <c r="L31" i="11"/>
  <c r="L30" i="11" s="1"/>
  <c r="K31" i="11"/>
  <c r="K30" i="11" s="1"/>
  <c r="G13" i="11"/>
  <c r="G11" i="11"/>
  <c r="M5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I35" i="7" l="1"/>
  <c r="I29" i="7" s="1"/>
  <c r="I65" i="7"/>
  <c r="I64" i="7" s="1"/>
  <c r="O35" i="11"/>
  <c r="O29" i="11" s="1"/>
  <c r="D35" i="7"/>
  <c r="D29" i="7" s="1"/>
  <c r="J35" i="7"/>
  <c r="J29" i="7" s="1"/>
  <c r="J27" i="7" s="1"/>
  <c r="L65" i="11"/>
  <c r="L64" i="11" s="1"/>
  <c r="K65" i="11"/>
  <c r="K64" i="11" s="1"/>
  <c r="O65" i="11"/>
  <c r="O64" i="11" s="1"/>
  <c r="M35" i="11"/>
  <c r="M29" i="11" s="1"/>
  <c r="M65" i="11"/>
  <c r="M64" i="11" s="1"/>
  <c r="J65" i="11"/>
  <c r="J64" i="11" s="1"/>
  <c r="K35" i="11"/>
  <c r="L35" i="11"/>
  <c r="L29" i="11" s="1"/>
  <c r="D35" i="11"/>
  <c r="D29" i="11" s="1"/>
  <c r="N65" i="11"/>
  <c r="N64" i="11" s="1"/>
  <c r="J35" i="11"/>
  <c r="J29" i="11" s="1"/>
  <c r="N35" i="11"/>
  <c r="N29" i="11" s="1"/>
  <c r="D65" i="11"/>
  <c r="D64" i="11" s="1"/>
  <c r="K29" i="11"/>
  <c r="D65" i="7"/>
  <c r="D64" i="7" s="1"/>
  <c r="I27" i="7" l="1"/>
  <c r="H22" i="7" s="1"/>
  <c r="H21" i="7" s="1"/>
  <c r="O27" i="11"/>
  <c r="L27" i="11"/>
  <c r="K27" i="11"/>
  <c r="M27" i="11"/>
  <c r="J27" i="11"/>
  <c r="P21" i="11" s="1"/>
  <c r="L21" i="7"/>
  <c r="D27" i="7"/>
  <c r="D22" i="7" s="1"/>
  <c r="D21" i="7" s="1"/>
  <c r="D27" i="11"/>
  <c r="D22" i="11" s="1"/>
  <c r="D21" i="11" s="1"/>
  <c r="N27" i="11"/>
</calcChain>
</file>

<file path=xl/sharedStrings.xml><?xml version="1.0" encoding="utf-8"?>
<sst xmlns="http://schemas.openxmlformats.org/spreadsheetml/2006/main" count="1153" uniqueCount="154">
  <si>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</si>
  <si>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</si>
  <si>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</si>
  <si>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</si>
  <si>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</si>
  <si>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</si>
  <si>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</si>
  <si>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</si>
  <si>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</si>
  <si>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</si>
  <si>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</si>
  <si>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</si>
  <si>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</si>
  <si>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</si>
  <si>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</si>
  <si>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</si>
  <si>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</si>
  <si>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</si>
  <si>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</si>
  <si>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</si>
  <si>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</si>
  <si>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</si>
  <si>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</si>
  <si>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</si>
  <si>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</si>
  <si>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</si>
  <si>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</si>
  <si>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</si>
  <si>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</si>
  <si>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</si>
  <si>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</si>
  <si>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</si>
  <si>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</si>
  <si>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</si>
  <si>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</si>
  <si>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</si>
  <si>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</si>
  <si>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</si>
  <si>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</si>
  <si>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</si>
  <si>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</si>
  <si>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</si>
  <si>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</si>
  <si>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</si>
  <si>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</si>
  <si>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</si>
  <si>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</si>
  <si>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</si>
  <si>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</si>
  <si>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</si>
  <si>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</si>
  <si>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</si>
  <si>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</si>
  <si>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</si>
  <si>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</si>
  <si>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</si>
  <si>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</si>
  <si>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</si>
  <si>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</si>
  <si>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</si>
  <si>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</si>
  <si>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</si>
  <si>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</si>
  <si>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</si>
  <si>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</si>
  <si>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</si>
  <si>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</si>
  <si>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</si>
  <si>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</si>
  <si>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</si>
  <si>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</si>
  <si>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</si>
  <si>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</si>
  <si>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</si>
  <si>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</si>
  <si>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</si>
  <si>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</si>
  <si>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</si>
  <si>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</si>
  <si>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</si>
  <si>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</si>
  <si>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</si>
  <si>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</si>
  <si>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</si>
  <si>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</si>
  <si>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</si>
  <si>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</si>
  <si>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</si>
  <si>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</si>
  <si>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</si>
  <si>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</si>
  <si>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</si>
  <si>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</si>
  <si>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</si>
  <si>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</si>
  <si>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</si>
  <si>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</si>
  <si>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</si>
  <si>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</si>
  <si>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</si>
  <si>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</si>
  <si>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</si>
  <si>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</si>
  <si>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</si>
  <si>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</si>
  <si>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</si>
  <si>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</si>
  <si>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</si>
  <si>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</si>
  <si>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</si>
  <si>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</si>
  <si>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</si>
  <si>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</si>
  <si>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</si>
  <si>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</si>
  <si>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</si>
  <si>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</si>
  <si>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</si>
  <si>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</si>
  <si>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</si>
  <si>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</si>
  <si>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</si>
  <si>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</si>
  <si>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</si>
  <si>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</si>
  <si>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</si>
  <si>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</si>
  <si>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</si>
  <si>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</si>
  <si>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</si>
  <si>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</si>
  <si>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</si>
  <si>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</si>
  <si>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</si>
  <si>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</si>
  <si>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</si>
  <si>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</si>
  <si>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</si>
  <si>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</si>
  <si>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</si>
  <si>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</si>
  <si>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</si>
  <si>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</si>
  <si>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</si>
  <si>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</si>
  <si>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</si>
  <si>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</si>
  <si>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</si>
  <si>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</si>
  <si>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 xml:space="preserve">              за 2023 рік</t>
  </si>
  <si>
    <t>А.В.Мазур</t>
  </si>
  <si>
    <t>за 2023 рік</t>
  </si>
  <si>
    <r>
      <t xml:space="preserve">Періодичність: місячна, квартальна, </t>
    </r>
    <r>
      <rPr>
        <u/>
        <sz val="12"/>
        <color indexed="8"/>
        <rFont val="Times New Roman"/>
        <family val="1"/>
        <charset val="204"/>
      </rPr>
      <t>річна</t>
    </r>
    <r>
      <rPr>
        <sz val="12"/>
        <color indexed="8"/>
        <rFont val="Times New Roman"/>
        <family val="1"/>
        <charset val="204"/>
      </rPr>
      <t>.</t>
    </r>
  </si>
  <si>
    <r>
      <t>Періодичність: місячна, квартальна,</t>
    </r>
    <r>
      <rPr>
        <u/>
        <sz val="12"/>
        <color indexed="8"/>
        <rFont val="Times New Roman"/>
        <family val="1"/>
        <charset val="204"/>
      </rPr>
      <t xml:space="preserve"> річна.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</si>
</sst>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4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zoomScale="90" zoomScaleNormal="90" workbookViewId="0">
      <selection activeCell="H22" sqref="H22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5" style="78" customWidth="1"/>
    <col min="5" max="5" width="13" style="78" customWidth="1"/>
    <col min="6" max="6" width="13.7109375" style="78" customWidth="1"/>
    <col min="7" max="7" width="14" style="78" customWidth="1"/>
    <col min="8" max="8" width="15" style="78" customWidth="1"/>
    <col min="9" max="9" width="15.140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1" customForma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3"/>
      <c r="H2" s="98" t="s">
        <v>0</v>
      </c>
      <c r="I2" s="98"/>
      <c r="J2" s="98"/>
      <c r="K2" s="98"/>
      <c r="L2" s="98"/>
      <c r="M2" s="51"/>
    </row>
    <row r="3" spans="1:13" s="2" customFormat="1" ht="39.950000000000003" customHeight="1" x14ac:dyDescent="0.25">
      <c r="A3" s="3"/>
      <c r="B3" s="3"/>
      <c r="C3" s="3"/>
      <c r="D3" s="3"/>
      <c r="E3" s="3"/>
      <c r="F3" s="3"/>
      <c r="G3" s="51"/>
      <c r="H3" s="98"/>
      <c r="I3" s="98"/>
      <c r="J3" s="98"/>
      <c r="K3" s="98"/>
      <c r="L3" s="98"/>
      <c r="M3" s="51"/>
    </row>
    <row r="4" spans="1:13" s="2" customFormat="1" ht="1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51"/>
    </row>
    <row r="5" spans="1:13" s="2" customFormat="1" ht="15" customHeight="1" x14ac:dyDescent="0.2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6"/>
    </row>
    <row r="6" spans="1:13" s="2" customFormat="1" ht="15" customHeight="1" x14ac:dyDescent="0.25">
      <c r="A6" s="99" t="s">
        <v>113</v>
      </c>
      <c r="B6" s="99"/>
      <c r="C6" s="99"/>
      <c r="D6" s="45" t="s">
        <v>3</v>
      </c>
      <c r="E6" s="47" t="s">
        <v>4</v>
      </c>
      <c r="F6" s="47"/>
      <c r="G6" s="52"/>
      <c r="H6" s="47"/>
      <c r="I6" s="47"/>
      <c r="J6" s="47"/>
      <c r="K6" s="47"/>
      <c r="L6" s="47"/>
      <c r="M6" s="6"/>
    </row>
    <row r="7" spans="1:13" s="2" customFormat="1" ht="15" customHeight="1" x14ac:dyDescent="0.25">
      <c r="A7" s="99" t="s">
        <v>149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"/>
    </row>
    <row r="8" spans="1:13" s="2" customFormat="1" ht="30.75" customHeight="1" x14ac:dyDescent="0.25">
      <c r="A8" s="53" t="s">
        <v>5</v>
      </c>
      <c r="B8" s="100" t="s">
        <v>146</v>
      </c>
      <c r="C8" s="100"/>
      <c r="D8" s="100"/>
      <c r="E8" s="100"/>
      <c r="F8" s="100"/>
      <c r="G8" s="100"/>
      <c r="H8" s="100"/>
      <c r="I8" s="100"/>
      <c r="J8" s="54" t="s">
        <v>6</v>
      </c>
      <c r="K8" s="3"/>
      <c r="L8" s="101">
        <v>25675242</v>
      </c>
      <c r="M8" s="101"/>
    </row>
    <row r="9" spans="1:13" s="2" customFormat="1" ht="15" customHeight="1" x14ac:dyDescent="0.25">
      <c r="A9" s="7" t="s">
        <v>7</v>
      </c>
      <c r="B9" s="93" t="s">
        <v>8</v>
      </c>
      <c r="C9" s="93"/>
      <c r="D9" s="93"/>
      <c r="E9" s="93"/>
      <c r="F9" s="93"/>
      <c r="G9" s="93"/>
      <c r="H9" s="93"/>
      <c r="I9" s="93"/>
      <c r="J9" s="54" t="s">
        <v>9</v>
      </c>
      <c r="K9" s="3"/>
      <c r="L9" s="94">
        <v>561010000</v>
      </c>
      <c r="M9" s="94"/>
    </row>
    <row r="10" spans="1:13" s="2" customFormat="1" ht="15" customHeight="1" x14ac:dyDescent="0.25">
      <c r="A10" s="7" t="s">
        <v>10</v>
      </c>
      <c r="B10" s="93" t="s">
        <v>11</v>
      </c>
      <c r="C10" s="93"/>
      <c r="D10" s="93"/>
      <c r="E10" s="93"/>
      <c r="F10" s="93"/>
      <c r="G10" s="93"/>
      <c r="H10" s="93"/>
      <c r="I10" s="93"/>
      <c r="J10" s="54" t="s">
        <v>12</v>
      </c>
      <c r="K10" s="3"/>
      <c r="L10" s="94">
        <v>420</v>
      </c>
      <c r="M10" s="94"/>
    </row>
    <row r="11" spans="1:13" s="2" customFormat="1" ht="15" customHeight="1" x14ac:dyDescent="0.25">
      <c r="A11" s="95" t="s">
        <v>116</v>
      </c>
      <c r="B11" s="95"/>
      <c r="C11" s="95"/>
      <c r="D11" s="55" t="s">
        <v>13</v>
      </c>
      <c r="E11" s="96" t="s">
        <v>14</v>
      </c>
      <c r="F11" s="96"/>
      <c r="G11" s="96"/>
      <c r="H11" s="96"/>
      <c r="I11" s="96"/>
      <c r="J11" s="56"/>
      <c r="K11" s="57"/>
      <c r="L11" s="57"/>
      <c r="M11" s="58"/>
    </row>
    <row r="12" spans="1:13" s="2" customFormat="1" ht="15" customHeight="1" x14ac:dyDescent="0.25">
      <c r="A12" s="95" t="s">
        <v>15</v>
      </c>
      <c r="B12" s="95"/>
      <c r="C12" s="95"/>
      <c r="D12" s="59" t="s">
        <v>16</v>
      </c>
      <c r="E12" s="97" t="s">
        <v>16</v>
      </c>
      <c r="F12" s="97"/>
      <c r="G12" s="97"/>
      <c r="H12" s="97"/>
      <c r="I12" s="97"/>
      <c r="J12" s="97"/>
      <c r="K12" s="97"/>
      <c r="L12" s="97"/>
      <c r="M12" s="58"/>
    </row>
    <row r="13" spans="1:13" s="2" customFormat="1" ht="15" customHeight="1" x14ac:dyDescent="0.25">
      <c r="A13" s="95" t="s">
        <v>17</v>
      </c>
      <c r="B13" s="95"/>
      <c r="C13" s="95"/>
      <c r="D13" s="80" t="s">
        <v>148</v>
      </c>
      <c r="E13" s="96" t="s">
        <v>16</v>
      </c>
      <c r="F13" s="96"/>
      <c r="G13" s="96"/>
      <c r="H13" s="96"/>
      <c r="I13" s="96"/>
      <c r="J13" s="96"/>
      <c r="K13" s="96"/>
      <c r="L13" s="96"/>
      <c r="M13" s="58"/>
    </row>
    <row r="14" spans="1:13" s="2" customFormat="1" ht="60.95" customHeight="1" x14ac:dyDescent="0.25">
      <c r="A14" s="95" t="s">
        <v>18</v>
      </c>
      <c r="B14" s="95"/>
      <c r="C14" s="95"/>
      <c r="D14" s="59" t="s">
        <v>114</v>
      </c>
      <c r="E14" s="96" t="s">
        <v>115</v>
      </c>
      <c r="F14" s="96"/>
      <c r="G14" s="96"/>
      <c r="H14" s="96"/>
      <c r="I14" s="96"/>
      <c r="J14" s="96"/>
      <c r="K14" s="96"/>
      <c r="L14" s="96"/>
      <c r="M14" s="58"/>
    </row>
    <row r="15" spans="1:13" s="2" customFormat="1" ht="15" customHeight="1" x14ac:dyDescent="0.25">
      <c r="A15" s="11" t="s">
        <v>152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 thickBot="1" x14ac:dyDescent="0.3">
      <c r="A16" s="11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82" t="s">
        <v>24</v>
      </c>
      <c r="F17" s="83"/>
      <c r="G17" s="90" t="s">
        <v>25</v>
      </c>
      <c r="H17" s="90" t="s">
        <v>26</v>
      </c>
      <c r="I17" s="82" t="s">
        <v>27</v>
      </c>
      <c r="J17" s="83"/>
      <c r="K17" s="90" t="s">
        <v>28</v>
      </c>
      <c r="L17" s="82" t="s">
        <v>29</v>
      </c>
      <c r="M17" s="83"/>
    </row>
    <row r="18" spans="1:13" s="2" customFormat="1" ht="45" customHeight="1" thickBot="1" x14ac:dyDescent="0.3">
      <c r="A18" s="91"/>
      <c r="B18" s="91"/>
      <c r="C18" s="91"/>
      <c r="D18" s="91"/>
      <c r="E18" s="84"/>
      <c r="F18" s="85"/>
      <c r="G18" s="91"/>
      <c r="H18" s="91"/>
      <c r="I18" s="84"/>
      <c r="J18" s="85"/>
      <c r="K18" s="91"/>
      <c r="L18" s="84"/>
      <c r="M18" s="85"/>
    </row>
    <row r="19" spans="1:13" s="2" customFormat="1" ht="77.25" customHeight="1" thickTop="1" thickBot="1" x14ac:dyDescent="0.3">
      <c r="A19" s="92"/>
      <c r="B19" s="92"/>
      <c r="C19" s="92"/>
      <c r="D19" s="92"/>
      <c r="E19" s="46" t="s">
        <v>30</v>
      </c>
      <c r="F19" s="46" t="s">
        <v>31</v>
      </c>
      <c r="G19" s="92"/>
      <c r="H19" s="92"/>
      <c r="I19" s="46" t="s">
        <v>30</v>
      </c>
      <c r="J19" s="46" t="s">
        <v>32</v>
      </c>
      <c r="K19" s="92"/>
      <c r="L19" s="46" t="s">
        <v>30</v>
      </c>
      <c r="M19" s="61" t="s">
        <v>31</v>
      </c>
    </row>
    <row r="20" spans="1:13" s="2" customFormat="1" ht="15" customHeight="1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12</v>
      </c>
      <c r="L20" s="12">
        <v>11</v>
      </c>
      <c r="M20" s="12">
        <v>12</v>
      </c>
    </row>
    <row r="21" spans="1:13" s="2" customFormat="1" ht="15" customHeight="1" thickTop="1" thickBot="1" x14ac:dyDescent="0.3">
      <c r="A21" s="12" t="s">
        <v>137</v>
      </c>
      <c r="B21" s="13" t="s">
        <v>33</v>
      </c>
      <c r="C21" s="14" t="s">
        <v>34</v>
      </c>
      <c r="D21" s="15">
        <f>SUM(D22:D26)</f>
        <v>181811</v>
      </c>
      <c r="E21" s="16">
        <v>2956.36</v>
      </c>
      <c r="F21" s="16">
        <v>0</v>
      </c>
      <c r="G21" s="16">
        <v>0</v>
      </c>
      <c r="H21" s="15">
        <f>SUM(H22:H25)</f>
        <v>181810.38</v>
      </c>
      <c r="I21" s="17" t="s">
        <v>33</v>
      </c>
      <c r="J21" s="17" t="s">
        <v>33</v>
      </c>
      <c r="K21" s="17" t="s">
        <v>33</v>
      </c>
      <c r="L21" s="15">
        <f>E21-F21-G21+H21-I27-J27</f>
        <v>2956.359999999986</v>
      </c>
      <c r="M21" s="15">
        <v>0</v>
      </c>
    </row>
    <row r="22" spans="1:13" s="2" customFormat="1" ht="15" customHeight="1" thickTop="1" thickBot="1" x14ac:dyDescent="0.3">
      <c r="A22" s="18" t="s">
        <v>35</v>
      </c>
      <c r="B22" s="13" t="s">
        <v>33</v>
      </c>
      <c r="C22" s="14" t="s">
        <v>36</v>
      </c>
      <c r="D22" s="26">
        <f>D27</f>
        <v>181811</v>
      </c>
      <c r="E22" s="17" t="s">
        <v>33</v>
      </c>
      <c r="F22" s="17" t="s">
        <v>33</v>
      </c>
      <c r="G22" s="17" t="s">
        <v>33</v>
      </c>
      <c r="H22" s="26">
        <f>I27</f>
        <v>181810.38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69.95" customHeight="1" thickTop="1" thickBot="1" x14ac:dyDescent="0.3">
      <c r="A23" s="18" t="s">
        <v>37</v>
      </c>
      <c r="B23" s="13" t="s">
        <v>33</v>
      </c>
      <c r="C23" s="14" t="s">
        <v>38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125.25" customHeight="1" thickTop="1" thickBot="1" x14ac:dyDescent="0.3">
      <c r="A24" s="18" t="s">
        <v>39</v>
      </c>
      <c r="B24" s="13" t="s">
        <v>33</v>
      </c>
      <c r="C24" s="14" t="s">
        <v>40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50.1" customHeight="1" thickTop="1" thickBot="1" x14ac:dyDescent="0.3">
      <c r="A25" s="18" t="s">
        <v>41</v>
      </c>
      <c r="B25" s="13" t="s">
        <v>33</v>
      </c>
      <c r="C25" s="14" t="s">
        <v>42</v>
      </c>
      <c r="D25" s="26">
        <v>0</v>
      </c>
      <c r="E25" s="17" t="s">
        <v>33</v>
      </c>
      <c r="F25" s="17" t="s">
        <v>33</v>
      </c>
      <c r="G25" s="17" t="s">
        <v>33</v>
      </c>
      <c r="H25" s="26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18" t="s">
        <v>43</v>
      </c>
      <c r="B26" s="13" t="s">
        <v>33</v>
      </c>
      <c r="C26" s="14" t="s">
        <v>44</v>
      </c>
      <c r="D26" s="26">
        <v>0</v>
      </c>
      <c r="E26" s="17" t="s">
        <v>33</v>
      </c>
      <c r="F26" s="17" t="s">
        <v>33</v>
      </c>
      <c r="G26" s="17" t="s">
        <v>33</v>
      </c>
      <c r="H26" s="62">
        <v>0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3" t="s">
        <v>142</v>
      </c>
      <c r="B27" s="13" t="s">
        <v>33</v>
      </c>
      <c r="C27" s="14" t="s">
        <v>45</v>
      </c>
      <c r="D27" s="15">
        <f>D29+D64+D84+D89</f>
        <v>181811</v>
      </c>
      <c r="E27" s="17" t="s">
        <v>33</v>
      </c>
      <c r="F27" s="17" t="s">
        <v>33</v>
      </c>
      <c r="G27" s="17" t="s">
        <v>33</v>
      </c>
      <c r="H27" s="17" t="s">
        <v>33</v>
      </c>
      <c r="I27" s="15">
        <f>I29+I64+I84+I89</f>
        <v>181810.38</v>
      </c>
      <c r="J27" s="15">
        <f>J29+J64+J84+J89</f>
        <v>0</v>
      </c>
      <c r="K27" s="15">
        <v>0</v>
      </c>
      <c r="L27" s="17" t="s">
        <v>33</v>
      </c>
      <c r="M27" s="17" t="s">
        <v>33</v>
      </c>
    </row>
    <row r="28" spans="1:13" s="2" customFormat="1" ht="15" customHeight="1" thickTop="1" thickBot="1" x14ac:dyDescent="0.3">
      <c r="A28" s="64" t="s">
        <v>46</v>
      </c>
      <c r="B28" s="65"/>
      <c r="C28" s="66"/>
      <c r="D28" s="62"/>
      <c r="E28" s="17"/>
      <c r="F28" s="17"/>
      <c r="G28" s="17"/>
      <c r="H28" s="17"/>
      <c r="I28" s="62"/>
      <c r="J28" s="62"/>
      <c r="K28" s="62"/>
      <c r="L28" s="17"/>
      <c r="M28" s="17"/>
    </row>
    <row r="29" spans="1:13" s="2" customFormat="1" ht="15" customHeight="1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181811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I30+I35+I52+I55+I59+I63</f>
        <v>181810.38</v>
      </c>
      <c r="J29" s="15">
        <f>J30+J35+J52+J55+J59+J63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5">
        <f>I31+I34</f>
        <v>0</v>
      </c>
      <c r="J30" s="15">
        <f>J31+J34</f>
        <v>0</v>
      </c>
      <c r="K30" s="15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2" t="s">
        <v>51</v>
      </c>
      <c r="B31" s="23">
        <v>2110</v>
      </c>
      <c r="C31" s="67" t="s">
        <v>52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4">
        <f>SUM(I32:I33)</f>
        <v>0</v>
      </c>
      <c r="J31" s="24">
        <f>SUM(J32:J33)</f>
        <v>0</v>
      </c>
      <c r="K31" s="24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53</v>
      </c>
      <c r="B32" s="46">
        <v>2111</v>
      </c>
      <c r="C32" s="46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5" t="s">
        <v>54</v>
      </c>
      <c r="B33" s="46">
        <v>2112</v>
      </c>
      <c r="C33" s="46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6">
        <v>0</v>
      </c>
      <c r="J33" s="26">
        <v>0</v>
      </c>
      <c r="K33" s="26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29">
        <v>0</v>
      </c>
      <c r="J34" s="29">
        <v>0</v>
      </c>
      <c r="K34" s="29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181811</v>
      </c>
      <c r="E35" s="17" t="s">
        <v>33</v>
      </c>
      <c r="F35" s="17" t="s">
        <v>33</v>
      </c>
      <c r="G35" s="17" t="s">
        <v>33</v>
      </c>
      <c r="H35" s="17" t="s">
        <v>33</v>
      </c>
      <c r="I35" s="15">
        <f>SUM(I36:I42)+I49</f>
        <v>181810.38</v>
      </c>
      <c r="J35" s="15">
        <f>SUM(J36:J42)+J49</f>
        <v>0</v>
      </c>
      <c r="K35" s="15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57</v>
      </c>
      <c r="B36" s="23">
        <v>2210</v>
      </c>
      <c r="C36" s="23">
        <v>150</v>
      </c>
      <c r="D36" s="29">
        <v>181257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181256.38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59</v>
      </c>
      <c r="B38" s="23">
        <v>2230</v>
      </c>
      <c r="C38" s="23">
        <v>170</v>
      </c>
      <c r="D38" s="29">
        <v>554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554</v>
      </c>
      <c r="J38" s="29">
        <v>0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60</v>
      </c>
      <c r="B39" s="23">
        <v>2240</v>
      </c>
      <c r="C39" s="23">
        <v>180</v>
      </c>
      <c r="D39" s="29"/>
      <c r="E39" s="17" t="s">
        <v>33</v>
      </c>
      <c r="F39" s="17" t="s">
        <v>33</v>
      </c>
      <c r="G39" s="17" t="s">
        <v>33</v>
      </c>
      <c r="H39" s="17" t="s">
        <v>33</v>
      </c>
      <c r="I39" s="29"/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9">
        <v>0</v>
      </c>
      <c r="J41" s="29">
        <v>0</v>
      </c>
      <c r="K41" s="29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4">
        <f>SUM(I43:I48)</f>
        <v>0</v>
      </c>
      <c r="J42" s="24">
        <f>SUM(J43:J48)</f>
        <v>0</v>
      </c>
      <c r="K42" s="24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64</v>
      </c>
      <c r="B43" s="46">
        <v>2271</v>
      </c>
      <c r="C43" s="46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65</v>
      </c>
      <c r="B44" s="46">
        <v>2272</v>
      </c>
      <c r="C44" s="46">
        <v>230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66</v>
      </c>
      <c r="B45" s="46">
        <v>2273</v>
      </c>
      <c r="C45" s="46">
        <v>240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67</v>
      </c>
      <c r="B46" s="46">
        <v>2274</v>
      </c>
      <c r="C46" s="46">
        <v>250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68</v>
      </c>
      <c r="B47" s="46">
        <v>2275</v>
      </c>
      <c r="C47" s="46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15" customHeight="1" thickTop="1" thickBot="1" x14ac:dyDescent="0.3">
      <c r="A48" s="25" t="s">
        <v>69</v>
      </c>
      <c r="B48" s="46">
        <v>2276</v>
      </c>
      <c r="C48" s="46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6">
        <v>0</v>
      </c>
      <c r="J48" s="26">
        <v>0</v>
      </c>
      <c r="K48" s="26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4">
        <f>SUM(I50:I51)</f>
        <v>0</v>
      </c>
      <c r="J49" s="24">
        <f>SUM(J50:J51)</f>
        <v>0</v>
      </c>
      <c r="K49" s="24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31" t="s">
        <v>71</v>
      </c>
      <c r="B50" s="46">
        <v>2281</v>
      </c>
      <c r="C50" s="46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33" customHeight="1" thickTop="1" thickBot="1" x14ac:dyDescent="0.3">
      <c r="A51" s="25" t="s">
        <v>72</v>
      </c>
      <c r="B51" s="46">
        <v>2282</v>
      </c>
      <c r="C51" s="46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26">
        <v>0</v>
      </c>
      <c r="J51" s="26">
        <v>0</v>
      </c>
      <c r="K51" s="26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5">
        <f>SUM(I53:I54)</f>
        <v>0</v>
      </c>
      <c r="J52" s="15">
        <f>SUM(J53:J54)</f>
        <v>0</v>
      </c>
      <c r="K52" s="15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29">
        <v>0</v>
      </c>
      <c r="J54" s="29">
        <v>0</v>
      </c>
      <c r="K54" s="29">
        <v>0</v>
      </c>
      <c r="L54" s="17" t="s">
        <v>33</v>
      </c>
      <c r="M54" s="17" t="s">
        <v>33</v>
      </c>
    </row>
    <row r="55" spans="1:13" s="2" customFormat="1" ht="15" customHeight="1" thickTop="1" thickBot="1" x14ac:dyDescent="0.3">
      <c r="A55" s="33" t="s">
        <v>76</v>
      </c>
      <c r="B55" s="13">
        <v>2600</v>
      </c>
      <c r="C55" s="13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5">
        <f>SUM(I56:I58)</f>
        <v>0</v>
      </c>
      <c r="J55" s="15">
        <f>SUM(J56:J58)</f>
        <v>0</v>
      </c>
      <c r="K55" s="15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28" t="s">
        <v>78</v>
      </c>
      <c r="B57" s="23">
        <v>2620</v>
      </c>
      <c r="C57" s="23">
        <v>360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33" customHeight="1" thickTop="1" thickBot="1" x14ac:dyDescent="0.3">
      <c r="A58" s="32" t="s">
        <v>79</v>
      </c>
      <c r="B58" s="23">
        <v>2630</v>
      </c>
      <c r="C58" s="23">
        <v>370</v>
      </c>
      <c r="D58" s="29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29">
        <v>0</v>
      </c>
      <c r="J58" s="29">
        <v>0</v>
      </c>
      <c r="K58" s="29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5">
        <f>SUM(I60:I62)</f>
        <v>0</v>
      </c>
      <c r="J59" s="15">
        <f>SUM(J60:J62)</f>
        <v>0</v>
      </c>
      <c r="K59" s="15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29">
        <v>0</v>
      </c>
      <c r="J62" s="29">
        <v>0</v>
      </c>
      <c r="K62" s="29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6">
        <v>0</v>
      </c>
      <c r="J63" s="16">
        <v>0</v>
      </c>
      <c r="K63" s="16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I65+I79</f>
        <v>0</v>
      </c>
      <c r="J64" s="15">
        <f>J65+J79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5">
        <f>I66+I67+I70+I73+I77+I79</f>
        <v>0</v>
      </c>
      <c r="J65" s="15">
        <f>J66+J67+J70+J73+J77+J78</f>
        <v>0</v>
      </c>
      <c r="K65" s="15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28" t="s">
        <v>87</v>
      </c>
      <c r="B66" s="23">
        <v>3110</v>
      </c>
      <c r="C66" s="23">
        <v>450</v>
      </c>
      <c r="D66" s="29"/>
      <c r="E66" s="17" t="s">
        <v>33</v>
      </c>
      <c r="F66" s="17" t="s">
        <v>33</v>
      </c>
      <c r="G66" s="17" t="s">
        <v>33</v>
      </c>
      <c r="H66" s="17" t="s">
        <v>33</v>
      </c>
      <c r="I66" s="29"/>
      <c r="J66" s="29">
        <v>0</v>
      </c>
      <c r="K66" s="29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32" t="s">
        <v>88</v>
      </c>
      <c r="B67" s="23">
        <v>3120</v>
      </c>
      <c r="C67" s="23">
        <v>460</v>
      </c>
      <c r="D67" s="29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4">
        <f>SUM(I68:I69)</f>
        <v>0</v>
      </c>
      <c r="J67" s="24">
        <v>0</v>
      </c>
      <c r="K67" s="24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89</v>
      </c>
      <c r="B68" s="46">
        <v>3121</v>
      </c>
      <c r="C68" s="46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5" t="s">
        <v>90</v>
      </c>
      <c r="B69" s="46">
        <v>3122</v>
      </c>
      <c r="C69" s="46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6">
        <v>0</v>
      </c>
      <c r="J69" s="26">
        <v>0</v>
      </c>
      <c r="K69" s="26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4">
        <f>SUM(I71:I72)</f>
        <v>0</v>
      </c>
      <c r="J70" s="24">
        <v>0</v>
      </c>
      <c r="K70" s="24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92</v>
      </c>
      <c r="B71" s="46">
        <v>3131</v>
      </c>
      <c r="C71" s="23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5" t="s">
        <v>93</v>
      </c>
      <c r="B72" s="46">
        <v>3132</v>
      </c>
      <c r="C72" s="46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6">
        <v>0</v>
      </c>
      <c r="J72" s="26">
        <v>0</v>
      </c>
      <c r="K72" s="26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4">
        <f>SUM(I74:I76)</f>
        <v>0</v>
      </c>
      <c r="J73" s="24">
        <v>0</v>
      </c>
      <c r="K73" s="24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143</v>
      </c>
      <c r="B74" s="46">
        <v>3141</v>
      </c>
      <c r="C74" s="46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144</v>
      </c>
      <c r="B75" s="46">
        <v>3142</v>
      </c>
      <c r="C75" s="46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1" t="s">
        <v>145</v>
      </c>
      <c r="B76" s="46">
        <v>3143</v>
      </c>
      <c r="C76" s="46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6">
        <v>0</v>
      </c>
      <c r="J76" s="26">
        <v>0</v>
      </c>
      <c r="K76" s="26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29">
        <v>0</v>
      </c>
      <c r="J78" s="29">
        <v>0</v>
      </c>
      <c r="K78" s="29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1" t="s">
        <v>97</v>
      </c>
      <c r="B79" s="13">
        <v>3200</v>
      </c>
      <c r="C79" s="13">
        <v>580</v>
      </c>
      <c r="D79" s="15">
        <f>SUM(D80:D82)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5">
        <f>SUM(I80:I82)</f>
        <v>0</v>
      </c>
      <c r="J79" s="15">
        <v>0</v>
      </c>
      <c r="K79" s="15">
        <v>0</v>
      </c>
      <c r="L79" s="17" t="s">
        <v>33</v>
      </c>
      <c r="M79" s="17" t="s">
        <v>33</v>
      </c>
    </row>
    <row r="80" spans="1:13" s="2" customFormat="1" ht="15" customHeight="1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33" customHeight="1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29">
        <v>0</v>
      </c>
      <c r="J83" s="29">
        <v>0</v>
      </c>
      <c r="K83" s="29">
        <v>0</v>
      </c>
      <c r="L83" s="17" t="s">
        <v>33</v>
      </c>
      <c r="M83" s="17" t="s">
        <v>33</v>
      </c>
    </row>
    <row r="84" spans="1:13" s="2" customFormat="1" ht="15" customHeight="1" thickTop="1" thickBot="1" x14ac:dyDescent="0.3">
      <c r="A84" s="13" t="s">
        <v>102</v>
      </c>
      <c r="B84" s="13">
        <v>4100</v>
      </c>
      <c r="C84" s="13">
        <v>630</v>
      </c>
      <c r="D84" s="68">
        <f>D85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68">
        <f>I85</f>
        <v>0</v>
      </c>
      <c r="J84" s="68">
        <v>0</v>
      </c>
      <c r="K84" s="68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2" t="s">
        <v>103</v>
      </c>
      <c r="B85" s="23">
        <v>4110</v>
      </c>
      <c r="C85" s="23">
        <v>640</v>
      </c>
      <c r="D85" s="70">
        <f>SUM(D86:D88)</f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0">
        <f>SUM(I86:I88)</f>
        <v>0</v>
      </c>
      <c r="J85" s="70">
        <v>0</v>
      </c>
      <c r="K85" s="70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104</v>
      </c>
      <c r="B86" s="46">
        <v>4111</v>
      </c>
      <c r="C86" s="46">
        <v>650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105</v>
      </c>
      <c r="B87" s="46">
        <v>4112</v>
      </c>
      <c r="C87" s="46">
        <v>660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25" t="s">
        <v>117</v>
      </c>
      <c r="B88" s="46">
        <v>4113</v>
      </c>
      <c r="C88" s="46">
        <v>670</v>
      </c>
      <c r="D88" s="71"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71">
        <v>0</v>
      </c>
      <c r="J88" s="71">
        <v>0</v>
      </c>
      <c r="K88" s="71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13" t="s">
        <v>106</v>
      </c>
      <c r="B89" s="13">
        <v>4200</v>
      </c>
      <c r="C89" s="13">
        <v>680</v>
      </c>
      <c r="D89" s="68">
        <f>D90</f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68">
        <f>I90</f>
        <v>0</v>
      </c>
      <c r="J89" s="68">
        <v>0</v>
      </c>
      <c r="K89" s="68">
        <v>0</v>
      </c>
      <c r="L89" s="69" t="s">
        <v>33</v>
      </c>
      <c r="M89" s="69" t="s">
        <v>33</v>
      </c>
    </row>
    <row r="90" spans="1:13" s="2" customFormat="1" ht="15" customHeight="1" thickTop="1" thickBot="1" x14ac:dyDescent="0.3">
      <c r="A90" s="22" t="s">
        <v>107</v>
      </c>
      <c r="B90" s="23">
        <v>4210</v>
      </c>
      <c r="C90" s="23">
        <v>690</v>
      </c>
      <c r="D90" s="70">
        <v>0</v>
      </c>
      <c r="E90" s="69" t="s">
        <v>33</v>
      </c>
      <c r="F90" s="69" t="s">
        <v>33</v>
      </c>
      <c r="G90" s="69" t="s">
        <v>33</v>
      </c>
      <c r="H90" s="69" t="s">
        <v>33</v>
      </c>
      <c r="I90" s="70">
        <v>0</v>
      </c>
      <c r="J90" s="70">
        <v>0</v>
      </c>
      <c r="K90" s="70">
        <v>0</v>
      </c>
      <c r="L90" s="69" t="s">
        <v>33</v>
      </c>
      <c r="M90" s="69" t="s">
        <v>33</v>
      </c>
    </row>
    <row r="91" spans="1:13" s="2" customFormat="1" ht="15" customHeight="1" thickTop="1" x14ac:dyDescent="0.25">
      <c r="A91" s="72"/>
      <c r="B91" s="73"/>
      <c r="C91" s="74"/>
      <c r="D91" s="75"/>
      <c r="E91" s="75"/>
      <c r="F91" s="75"/>
      <c r="G91" s="75"/>
      <c r="H91" s="75"/>
      <c r="I91" s="75"/>
      <c r="J91" s="75"/>
      <c r="K91" s="76"/>
      <c r="L91" s="75"/>
      <c r="M91" s="3"/>
    </row>
    <row r="92" spans="1:13" s="2" customFormat="1" ht="15" customHeight="1" x14ac:dyDescent="0.25">
      <c r="A92" s="44" t="s">
        <v>108</v>
      </c>
      <c r="B92" s="86"/>
      <c r="C92" s="86"/>
      <c r="D92" s="78"/>
      <c r="E92" s="87" t="s">
        <v>150</v>
      </c>
      <c r="F92" s="87"/>
      <c r="G92" s="87"/>
      <c r="H92" s="87"/>
      <c r="I92" s="78"/>
      <c r="J92" s="78"/>
      <c r="K92" s="78"/>
      <c r="L92" s="78"/>
      <c r="M92" s="78"/>
    </row>
    <row r="93" spans="1:13" s="2" customFormat="1" ht="15" customHeight="1" x14ac:dyDescent="0.25">
      <c r="A93" s="78"/>
      <c r="B93" s="88" t="s">
        <v>109</v>
      </c>
      <c r="C93" s="88"/>
      <c r="D93" s="78"/>
      <c r="E93" s="89" t="s">
        <v>110</v>
      </c>
      <c r="F93" s="89"/>
      <c r="G93" s="89"/>
      <c r="H93" s="3"/>
      <c r="I93" s="78"/>
      <c r="J93" s="78"/>
      <c r="K93" s="78"/>
      <c r="L93" s="78"/>
      <c r="M93" s="78"/>
    </row>
    <row r="94" spans="1:13" s="2" customFormat="1" ht="15" customHeight="1" x14ac:dyDescent="0.25">
      <c r="A94" s="44" t="s">
        <v>111</v>
      </c>
      <c r="B94" s="86"/>
      <c r="C94" s="86"/>
      <c r="D94" s="78"/>
      <c r="E94" s="87" t="s">
        <v>112</v>
      </c>
      <c r="F94" s="87"/>
      <c r="G94" s="87"/>
      <c r="H94" s="87"/>
      <c r="I94" s="78"/>
      <c r="J94" s="78"/>
      <c r="K94" s="78"/>
      <c r="L94" s="78"/>
      <c r="M94" s="78"/>
    </row>
    <row r="95" spans="1:13" s="2" customFormat="1" ht="15" customHeight="1" x14ac:dyDescent="0.25">
      <c r="A95" s="78"/>
      <c r="B95" s="88" t="s">
        <v>109</v>
      </c>
      <c r="C95" s="88"/>
      <c r="D95" s="78"/>
      <c r="E95" s="89" t="s">
        <v>110</v>
      </c>
      <c r="F95" s="89"/>
      <c r="G95" s="89"/>
      <c r="H95" s="3"/>
      <c r="I95" s="78"/>
      <c r="J95" s="78"/>
      <c r="K95" s="78"/>
      <c r="L95" s="78"/>
      <c r="M95" s="78"/>
    </row>
    <row r="96" spans="1:13" s="1" customForma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3" s="1" customFormat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</sheetData>
  <mergeCells count="37">
    <mergeCell ref="B95:C95"/>
    <mergeCell ref="E95:G95"/>
    <mergeCell ref="H17:H19"/>
    <mergeCell ref="I17:J18"/>
    <mergeCell ref="K17:K19"/>
    <mergeCell ref="L17:M18"/>
    <mergeCell ref="B92:C92"/>
    <mergeCell ref="E92:H92"/>
    <mergeCell ref="B17:B19"/>
    <mergeCell ref="C17:C19"/>
    <mergeCell ref="D17:D19"/>
    <mergeCell ref="E17:F18"/>
    <mergeCell ref="G17:G19"/>
    <mergeCell ref="E14:L14"/>
    <mergeCell ref="B93:C93"/>
    <mergeCell ref="E93:G93"/>
    <mergeCell ref="B94:C94"/>
    <mergeCell ref="E94:H94"/>
    <mergeCell ref="A17:A19"/>
    <mergeCell ref="A12:C12"/>
    <mergeCell ref="E12:L12"/>
    <mergeCell ref="A13:C13"/>
    <mergeCell ref="E13:L13"/>
    <mergeCell ref="A14:C14"/>
    <mergeCell ref="B8:I8"/>
    <mergeCell ref="L8:M8"/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1"/>
  <sheetViews>
    <sheetView tabSelected="1" zoomScale="90" zoomScaleNormal="90" workbookViewId="0">
      <selection activeCell="A6" sqref="A6:Q6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2851562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" customFormat="1" ht="19.5" customHeight="1" x14ac:dyDescent="0.25">
      <c r="A2" s="3"/>
      <c r="B2" s="3"/>
      <c r="C2" s="3"/>
      <c r="D2" s="3"/>
      <c r="E2" s="3"/>
      <c r="F2" s="3"/>
      <c r="G2" s="3"/>
      <c r="H2" s="3"/>
      <c r="I2" s="98" t="s">
        <v>136</v>
      </c>
      <c r="J2" s="98"/>
      <c r="K2" s="98"/>
      <c r="L2" s="98"/>
      <c r="M2" s="98"/>
      <c r="N2" s="98"/>
      <c r="O2" s="98"/>
      <c r="P2" s="98"/>
      <c r="Q2" s="98"/>
    </row>
    <row r="3" spans="1:17" s="1" customFormat="1" ht="32.25" customHeight="1" x14ac:dyDescent="0.25">
      <c r="A3" s="3"/>
      <c r="B3" s="3"/>
      <c r="C3" s="3"/>
      <c r="D3" s="3"/>
      <c r="E3" s="3"/>
      <c r="F3" s="3"/>
      <c r="G3" s="3"/>
      <c r="H3" s="3"/>
      <c r="I3" s="98"/>
      <c r="J3" s="98"/>
      <c r="K3" s="98"/>
      <c r="L3" s="98"/>
      <c r="M3" s="98"/>
      <c r="N3" s="98"/>
      <c r="O3" s="98"/>
      <c r="P3" s="98"/>
      <c r="Q3" s="98"/>
    </row>
    <row r="4" spans="1:17" s="1" customFormat="1" ht="22.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s="1" customFormat="1" x14ac:dyDescent="0.25">
      <c r="A5" s="113" t="s">
        <v>139</v>
      </c>
      <c r="B5" s="113"/>
      <c r="C5" s="113"/>
      <c r="D5" s="113"/>
      <c r="E5" s="113"/>
      <c r="F5" s="113"/>
      <c r="G5" s="113"/>
      <c r="H5" s="113"/>
      <c r="I5" s="113"/>
      <c r="J5" s="4"/>
      <c r="K5" s="5"/>
      <c r="L5" s="5"/>
      <c r="M5" s="6" t="str">
        <f>IF('[1]Ф 4.1 0611010'!$F$7=1,'[1]Ф 4.1 0611010'!D2603,"")</f>
        <v/>
      </c>
      <c r="N5" s="6"/>
      <c r="O5" s="6"/>
      <c r="P5" s="6"/>
      <c r="Q5" s="6"/>
    </row>
    <row r="6" spans="1:17" s="1" customFormat="1" x14ac:dyDescent="0.25">
      <c r="A6" s="99" t="s">
        <v>151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1" customFormat="1" ht="15" customHeight="1" x14ac:dyDescent="0.25">
      <c r="A7" s="49" t="s">
        <v>5</v>
      </c>
      <c r="B7" s="100" t="s">
        <v>147</v>
      </c>
      <c r="C7" s="100"/>
      <c r="D7" s="100"/>
      <c r="E7" s="100"/>
      <c r="F7" s="100"/>
      <c r="G7" s="100"/>
      <c r="H7" s="100"/>
      <c r="I7" s="100"/>
      <c r="J7" s="100"/>
      <c r="K7" s="100"/>
      <c r="L7" s="111" t="s">
        <v>6</v>
      </c>
      <c r="M7" s="111"/>
      <c r="N7" s="60"/>
      <c r="O7" s="3"/>
      <c r="P7" s="112">
        <v>25675242</v>
      </c>
      <c r="Q7" s="112"/>
    </row>
    <row r="8" spans="1:17" s="1" customFormat="1" ht="15" customHeight="1" x14ac:dyDescent="0.25">
      <c r="A8" s="7" t="s">
        <v>7</v>
      </c>
      <c r="B8" s="93" t="s">
        <v>140</v>
      </c>
      <c r="C8" s="93"/>
      <c r="D8" s="93"/>
      <c r="E8" s="93"/>
      <c r="F8" s="93"/>
      <c r="G8" s="93"/>
      <c r="H8" s="93"/>
      <c r="I8" s="93"/>
      <c r="J8" s="93"/>
      <c r="K8" s="93"/>
      <c r="L8" s="111" t="s">
        <v>9</v>
      </c>
      <c r="M8" s="111"/>
      <c r="N8" s="8"/>
      <c r="O8" s="3"/>
      <c r="P8" s="109">
        <v>561010000</v>
      </c>
      <c r="Q8" s="109"/>
    </row>
    <row r="9" spans="1:17" s="1" customFormat="1" ht="15" customHeight="1" x14ac:dyDescent="0.25">
      <c r="A9" s="7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93"/>
      <c r="K9" s="93"/>
      <c r="L9" s="87" t="s">
        <v>12</v>
      </c>
      <c r="M9" s="87"/>
      <c r="N9" s="8"/>
      <c r="O9" s="3"/>
      <c r="P9" s="109">
        <v>420</v>
      </c>
      <c r="Q9" s="109"/>
    </row>
    <row r="10" spans="1:17" s="1" customFormat="1" ht="15" customHeight="1" x14ac:dyDescent="0.25">
      <c r="A10" s="95" t="s">
        <v>116</v>
      </c>
      <c r="B10" s="95"/>
      <c r="C10" s="95"/>
      <c r="D10" s="95"/>
      <c r="E10" s="110">
        <v>350</v>
      </c>
      <c r="F10" s="110"/>
      <c r="G10" s="106" t="s">
        <v>14</v>
      </c>
      <c r="H10" s="106"/>
      <c r="I10" s="106"/>
      <c r="J10" s="106"/>
      <c r="K10" s="106"/>
      <c r="L10" s="106"/>
      <c r="M10" s="106"/>
      <c r="N10" s="106"/>
      <c r="O10" s="9"/>
      <c r="P10" s="9"/>
      <c r="Q10" s="9"/>
    </row>
    <row r="11" spans="1:17" s="1" customFormat="1" ht="15" customHeight="1" x14ac:dyDescent="0.25">
      <c r="A11" s="95" t="s">
        <v>15</v>
      </c>
      <c r="B11" s="95"/>
      <c r="C11" s="95"/>
      <c r="D11" s="95"/>
      <c r="E11" s="105"/>
      <c r="F11" s="105"/>
      <c r="G11" s="107" t="str">
        <f>IF(E11&gt;0,VLOOKUP(E11,'[1]Ф 4.1 0611010'!B$1:C$65536,2,FALSE),"")</f>
        <v/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7" s="1" customFormat="1" ht="15.75" customHeight="1" x14ac:dyDescent="0.25">
      <c r="A12" s="95" t="s">
        <v>17</v>
      </c>
      <c r="B12" s="95"/>
      <c r="C12" s="95"/>
      <c r="D12" s="95"/>
      <c r="E12" s="108" t="s">
        <v>148</v>
      </c>
      <c r="F12" s="108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s="1" customFormat="1" ht="59.25" customHeight="1" x14ac:dyDescent="0.25">
      <c r="A13" s="95" t="s">
        <v>18</v>
      </c>
      <c r="B13" s="95"/>
      <c r="C13" s="95"/>
      <c r="D13" s="95"/>
      <c r="E13" s="105" t="s">
        <v>114</v>
      </c>
      <c r="F13" s="105"/>
      <c r="G13" s="106" t="e">
        <f>VLOOKUP(RIGHT(E13,4),'[1]Ф 4.1 0611010'!A$1:B$65536,2,FALSE)</f>
        <v>#N/A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7" s="1" customFormat="1" ht="16.5" customHeight="1" x14ac:dyDescent="0.25">
      <c r="A14" s="10" t="s">
        <v>153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16.5" thickBot="1" x14ac:dyDescent="0.3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9.25" customHeight="1" thickTop="1" thickBot="1" x14ac:dyDescent="0.3">
      <c r="A16" s="104" t="s">
        <v>20</v>
      </c>
      <c r="B16" s="104" t="s">
        <v>118</v>
      </c>
      <c r="C16" s="104" t="s">
        <v>22</v>
      </c>
      <c r="D16" s="104" t="s">
        <v>119</v>
      </c>
      <c r="E16" s="104" t="s">
        <v>24</v>
      </c>
      <c r="F16" s="104"/>
      <c r="G16" s="104" t="s">
        <v>25</v>
      </c>
      <c r="H16" s="104" t="s">
        <v>120</v>
      </c>
      <c r="I16" s="104" t="s">
        <v>121</v>
      </c>
      <c r="J16" s="104" t="s">
        <v>27</v>
      </c>
      <c r="K16" s="104"/>
      <c r="L16" s="104"/>
      <c r="M16" s="104"/>
      <c r="N16" s="104" t="s">
        <v>28</v>
      </c>
      <c r="O16" s="104"/>
      <c r="P16" s="104" t="s">
        <v>29</v>
      </c>
      <c r="Q16" s="104"/>
    </row>
    <row r="17" spans="1:17" s="1" customFormat="1" ht="17.25" customHeight="1" thickTop="1" thickBot="1" x14ac:dyDescent="0.3">
      <c r="A17" s="104"/>
      <c r="B17" s="104"/>
      <c r="C17" s="104"/>
      <c r="D17" s="104"/>
      <c r="E17" s="104" t="s">
        <v>30</v>
      </c>
      <c r="F17" s="104" t="s">
        <v>31</v>
      </c>
      <c r="G17" s="104"/>
      <c r="H17" s="104"/>
      <c r="I17" s="104"/>
      <c r="J17" s="104" t="s">
        <v>30</v>
      </c>
      <c r="K17" s="104" t="s">
        <v>122</v>
      </c>
      <c r="L17" s="104"/>
      <c r="M17" s="104"/>
      <c r="N17" s="104" t="s">
        <v>30</v>
      </c>
      <c r="O17" s="104" t="s">
        <v>123</v>
      </c>
      <c r="P17" s="104"/>
      <c r="Q17" s="104"/>
    </row>
    <row r="18" spans="1:17" s="1" customFormat="1" ht="51.75" customHeight="1" thickTop="1" thickBo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 t="s">
        <v>124</v>
      </c>
      <c r="L18" s="104" t="s">
        <v>125</v>
      </c>
      <c r="M18" s="104"/>
      <c r="N18" s="104"/>
      <c r="O18" s="104"/>
      <c r="P18" s="104" t="s">
        <v>30</v>
      </c>
      <c r="Q18" s="104" t="s">
        <v>126</v>
      </c>
    </row>
    <row r="19" spans="1:17" s="1" customFormat="1" ht="143.25" thickTop="1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50" t="s">
        <v>30</v>
      </c>
      <c r="M19" s="50" t="s">
        <v>127</v>
      </c>
      <c r="N19" s="104"/>
      <c r="O19" s="104"/>
      <c r="P19" s="104"/>
      <c r="Q19" s="104"/>
    </row>
    <row r="20" spans="1:17" s="1" customFormat="1" ht="17.25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11</v>
      </c>
      <c r="L20" s="12">
        <v>12</v>
      </c>
      <c r="M20" s="12">
        <v>13</v>
      </c>
      <c r="N20" s="12">
        <v>15</v>
      </c>
      <c r="O20" s="12">
        <v>16</v>
      </c>
      <c r="P20" s="12">
        <v>14</v>
      </c>
      <c r="Q20" s="12">
        <v>15</v>
      </c>
    </row>
    <row r="21" spans="1:17" s="1" customFormat="1" ht="17.25" thickTop="1" thickBot="1" x14ac:dyDescent="0.3">
      <c r="A21" s="12" t="s">
        <v>137</v>
      </c>
      <c r="B21" s="13" t="s">
        <v>33</v>
      </c>
      <c r="C21" s="14" t="s">
        <v>34</v>
      </c>
      <c r="D21" s="15">
        <f>SUM(D22:D26)</f>
        <v>80000</v>
      </c>
      <c r="E21" s="16">
        <v>800</v>
      </c>
      <c r="F21" s="16">
        <v>0</v>
      </c>
      <c r="G21" s="16">
        <v>0</v>
      </c>
      <c r="H21" s="16">
        <v>0</v>
      </c>
      <c r="I21" s="15">
        <f>SUM(I22:I25)</f>
        <v>60997.14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81">
        <f>E21-G21+H21+I21-J27</f>
        <v>737.45999999999913</v>
      </c>
      <c r="Q21" s="16">
        <v>0</v>
      </c>
    </row>
    <row r="22" spans="1:17" s="1" customFormat="1" ht="33" thickTop="1" thickBot="1" x14ac:dyDescent="0.3">
      <c r="A22" s="18" t="s">
        <v>128</v>
      </c>
      <c r="B22" s="13" t="s">
        <v>33</v>
      </c>
      <c r="C22" s="14" t="s">
        <v>36</v>
      </c>
      <c r="D22" s="16">
        <f>D27</f>
        <v>80000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60997.14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7" s="1" customFormat="1" ht="17.25" thickTop="1" thickBot="1" x14ac:dyDescent="0.3">
      <c r="A23" s="19" t="s">
        <v>129</v>
      </c>
      <c r="B23" s="13" t="s">
        <v>33</v>
      </c>
      <c r="C23" s="14" t="s">
        <v>38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7" s="1" customFormat="1" ht="17.25" thickTop="1" thickBot="1" x14ac:dyDescent="0.3">
      <c r="A24" s="18" t="s">
        <v>130</v>
      </c>
      <c r="B24" s="13" t="s">
        <v>33</v>
      </c>
      <c r="C24" s="14" t="s">
        <v>40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>
        <v>0</v>
      </c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7" s="1" customFormat="1" ht="17.25" thickTop="1" thickBot="1" x14ac:dyDescent="0.3">
      <c r="A25" s="18" t="s">
        <v>131</v>
      </c>
      <c r="B25" s="13" t="s">
        <v>33</v>
      </c>
      <c r="C25" s="14" t="s">
        <v>42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6"/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7" s="1" customFormat="1" ht="17.25" thickTop="1" thickBot="1" x14ac:dyDescent="0.3">
      <c r="A26" s="18" t="s">
        <v>43</v>
      </c>
      <c r="B26" s="13" t="s">
        <v>33</v>
      </c>
      <c r="C26" s="14" t="s">
        <v>44</v>
      </c>
      <c r="D26" s="16">
        <v>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  <c r="N26" s="17" t="s">
        <v>33</v>
      </c>
      <c r="O26" s="17" t="s">
        <v>33</v>
      </c>
      <c r="P26" s="17" t="s">
        <v>33</v>
      </c>
      <c r="Q26" s="17" t="s">
        <v>33</v>
      </c>
    </row>
    <row r="27" spans="1:17" s="1" customFormat="1" ht="17.25" thickTop="1" thickBot="1" x14ac:dyDescent="0.3">
      <c r="A27" s="12" t="s">
        <v>138</v>
      </c>
      <c r="B27" s="12" t="s">
        <v>33</v>
      </c>
      <c r="C27" s="14" t="s">
        <v>45</v>
      </c>
      <c r="D27" s="15">
        <f>D29+D64</f>
        <v>80000</v>
      </c>
      <c r="E27" s="17" t="s">
        <v>33</v>
      </c>
      <c r="F27" s="17" t="s">
        <v>33</v>
      </c>
      <c r="G27" s="17" t="s">
        <v>33</v>
      </c>
      <c r="H27" s="17" t="s">
        <v>33</v>
      </c>
      <c r="I27" s="17" t="s">
        <v>33</v>
      </c>
      <c r="J27" s="15">
        <f t="shared" ref="J27:O27" si="0">J29+J64</f>
        <v>61059.68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7" t="s">
        <v>33</v>
      </c>
      <c r="Q27" s="17" t="s">
        <v>33</v>
      </c>
    </row>
    <row r="28" spans="1:17" s="1" customFormat="1" ht="17.25" thickTop="1" thickBot="1" x14ac:dyDescent="0.3">
      <c r="A28" s="20" t="s">
        <v>46</v>
      </c>
      <c r="B28" s="13"/>
      <c r="C28" s="14"/>
      <c r="D28" s="15"/>
      <c r="E28" s="15"/>
      <c r="F28" s="17"/>
      <c r="G28" s="17"/>
      <c r="H28" s="17"/>
      <c r="I28" s="17"/>
      <c r="J28" s="15"/>
      <c r="K28" s="15"/>
      <c r="L28" s="15"/>
      <c r="M28" s="15"/>
      <c r="N28" s="15"/>
      <c r="O28" s="15"/>
      <c r="P28" s="17"/>
      <c r="Q28" s="17"/>
    </row>
    <row r="29" spans="1:17" s="1" customFormat="1" ht="17.25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80000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1">J30+J35+J52+J55+J59+J63</f>
        <v>61059.68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7" t="s">
        <v>33</v>
      </c>
      <c r="Q29" s="17" t="s">
        <v>33</v>
      </c>
    </row>
    <row r="30" spans="1:17" s="1" customFormat="1" ht="17.25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15">
        <f t="shared" ref="J30:O30" si="2">J31+J34</f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7" t="s">
        <v>33</v>
      </c>
      <c r="Q30" s="17" t="s">
        <v>33</v>
      </c>
    </row>
    <row r="31" spans="1:17" s="1" customFormat="1" ht="17.25" thickTop="1" thickBot="1" x14ac:dyDescent="0.3">
      <c r="A31" s="22" t="s">
        <v>51</v>
      </c>
      <c r="B31" s="23">
        <v>2110</v>
      </c>
      <c r="C31" s="23">
        <v>100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4">
        <f t="shared" ref="J31:O31" si="3">SUM(J32:J33)</f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17" t="s">
        <v>33</v>
      </c>
      <c r="Q31" s="17" t="s">
        <v>33</v>
      </c>
    </row>
    <row r="32" spans="1:17" s="1" customFormat="1" ht="17.25" thickTop="1" thickBot="1" x14ac:dyDescent="0.3">
      <c r="A32" s="25" t="s">
        <v>53</v>
      </c>
      <c r="B32" s="50">
        <v>2111</v>
      </c>
      <c r="C32" s="50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5" t="s">
        <v>54</v>
      </c>
      <c r="B33" s="50">
        <v>2112</v>
      </c>
      <c r="C33" s="50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80000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15">
        <f t="shared" ref="J35:O35" si="4">SUM(J36:J42)+J49</f>
        <v>61059.68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 t="shared" si="4"/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57</v>
      </c>
      <c r="B36" s="23">
        <v>2210</v>
      </c>
      <c r="C36" s="23">
        <v>150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59</v>
      </c>
      <c r="B38" s="23">
        <v>2230</v>
      </c>
      <c r="C38" s="23">
        <v>170</v>
      </c>
      <c r="D38" s="29">
        <v>80000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f>61358.78-299.1</f>
        <v>61059.68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60</v>
      </c>
      <c r="B39" s="23">
        <v>2240</v>
      </c>
      <c r="C39" s="23">
        <v>180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4">
        <f t="shared" ref="J42:O42" si="5">SUM(J43:J48)</f>
        <v>0</v>
      </c>
      <c r="K42" s="24">
        <f t="shared" si="5"/>
        <v>0</v>
      </c>
      <c r="L42" s="24">
        <f t="shared" si="5"/>
        <v>0</v>
      </c>
      <c r="M42" s="24">
        <f t="shared" si="5"/>
        <v>0</v>
      </c>
      <c r="N42" s="24">
        <f t="shared" si="5"/>
        <v>0</v>
      </c>
      <c r="O42" s="24">
        <f t="shared" si="5"/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64</v>
      </c>
      <c r="B43" s="50">
        <v>2271</v>
      </c>
      <c r="C43" s="50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65</v>
      </c>
      <c r="B44" s="50">
        <v>2272</v>
      </c>
      <c r="C44" s="23">
        <v>230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66</v>
      </c>
      <c r="B45" s="50">
        <v>2273</v>
      </c>
      <c r="C45" s="50">
        <v>240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67</v>
      </c>
      <c r="B46" s="50">
        <v>2274</v>
      </c>
      <c r="C46" s="23">
        <v>250</v>
      </c>
      <c r="D46" s="29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68</v>
      </c>
      <c r="B47" s="50">
        <v>2275</v>
      </c>
      <c r="C47" s="50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17.25" thickTop="1" thickBot="1" x14ac:dyDescent="0.3">
      <c r="A48" s="25" t="s">
        <v>132</v>
      </c>
      <c r="B48" s="50">
        <v>2276</v>
      </c>
      <c r="C48" s="50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4">
        <f t="shared" ref="J49:O49" si="6">SUM(J50:J51)</f>
        <v>0</v>
      </c>
      <c r="K49" s="24">
        <f t="shared" si="6"/>
        <v>0</v>
      </c>
      <c r="L49" s="24">
        <f t="shared" si="6"/>
        <v>0</v>
      </c>
      <c r="M49" s="24">
        <f t="shared" si="6"/>
        <v>0</v>
      </c>
      <c r="N49" s="24">
        <f t="shared" si="6"/>
        <v>0</v>
      </c>
      <c r="O49" s="24">
        <f t="shared" si="6"/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31" t="s">
        <v>71</v>
      </c>
      <c r="B50" s="50">
        <v>2281</v>
      </c>
      <c r="C50" s="50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33" thickTop="1" thickBot="1" x14ac:dyDescent="0.3">
      <c r="A51" s="25" t="s">
        <v>72</v>
      </c>
      <c r="B51" s="50">
        <v>2282</v>
      </c>
      <c r="C51" s="23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15">
        <f t="shared" ref="J52:O52" si="7">SUM(J53:J54)</f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5">
        <f t="shared" si="7"/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17" t="s">
        <v>33</v>
      </c>
      <c r="Q54" s="17" t="s">
        <v>33</v>
      </c>
    </row>
    <row r="55" spans="1:17" s="1" customFormat="1" ht="17.25" thickTop="1" thickBot="1" x14ac:dyDescent="0.3">
      <c r="A55" s="33" t="s">
        <v>76</v>
      </c>
      <c r="B55" s="13">
        <v>2600</v>
      </c>
      <c r="C55" s="34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15">
        <f t="shared" ref="J55:O55" si="8">SUM(J56:J58)</f>
        <v>0</v>
      </c>
      <c r="K55" s="15">
        <f t="shared" si="8"/>
        <v>0</v>
      </c>
      <c r="L55" s="15">
        <f t="shared" si="8"/>
        <v>0</v>
      </c>
      <c r="M55" s="15">
        <f t="shared" si="8"/>
        <v>0</v>
      </c>
      <c r="N55" s="15">
        <f t="shared" si="8"/>
        <v>0</v>
      </c>
      <c r="O55" s="15">
        <f t="shared" si="8"/>
        <v>0</v>
      </c>
      <c r="P55" s="17" t="s">
        <v>33</v>
      </c>
      <c r="Q55" s="17" t="s">
        <v>33</v>
      </c>
    </row>
    <row r="56" spans="1:17" s="1" customFormat="1" ht="33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7" t="s">
        <v>33</v>
      </c>
      <c r="Q56" s="17" t="s">
        <v>33</v>
      </c>
    </row>
    <row r="57" spans="1:17" s="1" customFormat="1" ht="17.25" thickTop="1" thickBot="1" x14ac:dyDescent="0.3">
      <c r="A57" s="28" t="s">
        <v>78</v>
      </c>
      <c r="B57" s="23">
        <v>2620</v>
      </c>
      <c r="C57" s="23">
        <v>360</v>
      </c>
      <c r="D57" s="35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17" t="s">
        <v>33</v>
      </c>
      <c r="Q57" s="17" t="s">
        <v>33</v>
      </c>
    </row>
    <row r="58" spans="1:17" s="1" customFormat="1" ht="33" thickTop="1" thickBot="1" x14ac:dyDescent="0.3">
      <c r="A58" s="32" t="s">
        <v>79</v>
      </c>
      <c r="B58" s="23">
        <v>2630</v>
      </c>
      <c r="C58" s="23">
        <v>370</v>
      </c>
      <c r="D58" s="37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15">
        <f t="shared" ref="J59:O59" si="9">SUM(J60:J62)</f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0">J65+J79</f>
        <v>0</v>
      </c>
      <c r="K64" s="15">
        <f t="shared" si="10"/>
        <v>0</v>
      </c>
      <c r="L64" s="15">
        <f t="shared" si="10"/>
        <v>0</v>
      </c>
      <c r="M64" s="15">
        <f t="shared" si="10"/>
        <v>0</v>
      </c>
      <c r="N64" s="15">
        <f t="shared" si="10"/>
        <v>0</v>
      </c>
      <c r="O64" s="15">
        <f t="shared" si="10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15">
        <f t="shared" ref="J65:O65" si="11">J66+J67+J70+J73+J77+J78</f>
        <v>0</v>
      </c>
      <c r="K65" s="15">
        <f t="shared" si="11"/>
        <v>0</v>
      </c>
      <c r="L65" s="15">
        <f t="shared" si="11"/>
        <v>0</v>
      </c>
      <c r="M65" s="15">
        <f t="shared" si="11"/>
        <v>0</v>
      </c>
      <c r="N65" s="15">
        <f t="shared" si="11"/>
        <v>0</v>
      </c>
      <c r="O65" s="15">
        <f t="shared" si="11"/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28" t="s">
        <v>87</v>
      </c>
      <c r="B66" s="23">
        <v>3110</v>
      </c>
      <c r="C66" s="23">
        <v>450</v>
      </c>
      <c r="D66" s="29"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32" t="s">
        <v>88</v>
      </c>
      <c r="B67" s="23">
        <v>3120</v>
      </c>
      <c r="C67" s="23">
        <v>460</v>
      </c>
      <c r="D67" s="24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4">
        <f t="shared" ref="J67:O67" si="12">SUM(J68:J69)</f>
        <v>0</v>
      </c>
      <c r="K67" s="24">
        <f t="shared" si="12"/>
        <v>0</v>
      </c>
      <c r="L67" s="24">
        <f t="shared" si="12"/>
        <v>0</v>
      </c>
      <c r="M67" s="24">
        <f t="shared" si="12"/>
        <v>0</v>
      </c>
      <c r="N67" s="24">
        <f t="shared" si="12"/>
        <v>0</v>
      </c>
      <c r="O67" s="24">
        <f t="shared" si="12"/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89</v>
      </c>
      <c r="B68" s="50">
        <v>3121</v>
      </c>
      <c r="C68" s="50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5" t="s">
        <v>90</v>
      </c>
      <c r="B69" s="50">
        <v>3122</v>
      </c>
      <c r="C69" s="50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4">
        <f t="shared" ref="J70:O70" si="13">SUM(J71:J72)</f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92</v>
      </c>
      <c r="B71" s="50">
        <v>3131</v>
      </c>
      <c r="C71" s="50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5" t="s">
        <v>93</v>
      </c>
      <c r="B72" s="50">
        <v>3132</v>
      </c>
      <c r="C72" s="50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4">
        <f t="shared" ref="J73:O73" si="14">SUM(J74:J76)</f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24">
        <f t="shared" si="14"/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133</v>
      </c>
      <c r="B74" s="50">
        <v>3141</v>
      </c>
      <c r="C74" s="50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134</v>
      </c>
      <c r="B75" s="50">
        <v>3142</v>
      </c>
      <c r="C75" s="50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5" t="s">
        <v>135</v>
      </c>
      <c r="B76" s="50">
        <v>3143</v>
      </c>
      <c r="C76" s="50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1" t="s">
        <v>97</v>
      </c>
      <c r="B79" s="13">
        <v>3200</v>
      </c>
      <c r="C79" s="13">
        <v>580</v>
      </c>
      <c r="D79" s="15">
        <f>SUM(D80:D83)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15">
        <f t="shared" ref="J79:O79" si="15">SUM(J80:J83)</f>
        <v>0</v>
      </c>
      <c r="K79" s="15">
        <f t="shared" si="15"/>
        <v>0</v>
      </c>
      <c r="L79" s="15">
        <f t="shared" si="15"/>
        <v>0</v>
      </c>
      <c r="M79" s="15">
        <f t="shared" si="15"/>
        <v>0</v>
      </c>
      <c r="N79" s="15">
        <f t="shared" si="15"/>
        <v>0</v>
      </c>
      <c r="O79" s="15">
        <f t="shared" si="15"/>
        <v>0</v>
      </c>
      <c r="P79" s="17" t="s">
        <v>33</v>
      </c>
      <c r="Q79" s="17" t="s">
        <v>33</v>
      </c>
    </row>
    <row r="80" spans="1:17" s="1" customFormat="1" ht="17.25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33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7.25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17" t="s">
        <v>33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7" t="s">
        <v>33</v>
      </c>
      <c r="Q83" s="17" t="s">
        <v>33</v>
      </c>
    </row>
    <row r="84" spans="1:17" s="1" customFormat="1" ht="16.5" thickTop="1" x14ac:dyDescent="0.25">
      <c r="A84" s="38"/>
      <c r="B84" s="39"/>
      <c r="C84" s="40"/>
      <c r="D84" s="41"/>
      <c r="E84" s="41"/>
      <c r="F84" s="41"/>
      <c r="G84" s="42"/>
      <c r="H84" s="42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1" customFormat="1" ht="15.75" customHeight="1" x14ac:dyDescent="0.25">
      <c r="A85" s="44" t="s">
        <v>141</v>
      </c>
      <c r="B85" s="42"/>
      <c r="C85" s="44"/>
      <c r="D85" s="43"/>
      <c r="E85" s="43"/>
      <c r="F85" s="43"/>
      <c r="G85" s="43"/>
      <c r="H85" s="87" t="s">
        <v>150</v>
      </c>
      <c r="I85" s="87"/>
      <c r="J85" s="87"/>
      <c r="K85" s="87"/>
      <c r="L85" s="42"/>
      <c r="M85" s="42"/>
      <c r="N85" s="42"/>
      <c r="O85" s="42"/>
      <c r="P85" s="42"/>
      <c r="Q85" s="42"/>
    </row>
    <row r="86" spans="1:17" s="1" customFormat="1" x14ac:dyDescent="0.25">
      <c r="A86" s="44"/>
      <c r="B86" s="42"/>
      <c r="C86" s="44"/>
      <c r="D86" s="79" t="s">
        <v>109</v>
      </c>
      <c r="E86" s="79"/>
      <c r="F86" s="79"/>
      <c r="G86" s="42"/>
      <c r="H86" s="103" t="s">
        <v>110</v>
      </c>
      <c r="I86" s="103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4" t="s">
        <v>111</v>
      </c>
      <c r="B87" s="42"/>
      <c r="C87" s="3"/>
      <c r="D87" s="77"/>
      <c r="E87" s="77"/>
      <c r="F87" s="77"/>
      <c r="G87" s="42"/>
      <c r="H87" s="102" t="s">
        <v>112</v>
      </c>
      <c r="I87" s="102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8"/>
      <c r="B88" s="42"/>
      <c r="C88" s="3"/>
      <c r="D88" s="79" t="s">
        <v>109</v>
      </c>
      <c r="E88" s="79"/>
      <c r="F88" s="79"/>
      <c r="G88" s="42"/>
      <c r="H88" s="103" t="s">
        <v>110</v>
      </c>
      <c r="I88" s="103"/>
      <c r="J88" s="42"/>
      <c r="K88" s="42"/>
      <c r="L88" s="42"/>
      <c r="M88" s="42"/>
      <c r="N88" s="42"/>
      <c r="O88" s="42"/>
      <c r="P88" s="42"/>
      <c r="Q88" s="42"/>
    </row>
    <row r="89" spans="1:17" s="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s="1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1:17" s="1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</sheetData>
  <mergeCells count="50">
    <mergeCell ref="B7:K7"/>
    <mergeCell ref="L7:M7"/>
    <mergeCell ref="P7:Q7"/>
    <mergeCell ref="B8:K8"/>
    <mergeCell ref="L8:M8"/>
    <mergeCell ref="P8:Q8"/>
    <mergeCell ref="I2:Q3"/>
    <mergeCell ref="A4:Q4"/>
    <mergeCell ref="A5:I5"/>
    <mergeCell ref="A6:Q6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A11:D11"/>
    <mergeCell ref="E11:F11"/>
    <mergeCell ref="G11:Q11"/>
    <mergeCell ref="A12:D12"/>
    <mergeCell ref="E12:F12"/>
    <mergeCell ref="G12:Q12"/>
    <mergeCell ref="B9:K9"/>
    <mergeCell ref="L9:M9"/>
    <mergeCell ref="P9:Q9"/>
    <mergeCell ref="A10:D10"/>
    <mergeCell ref="E10:F10"/>
    <mergeCell ref="G10:N10"/>
    <mergeCell ref="H87:I87"/>
    <mergeCell ref="H88:I88"/>
    <mergeCell ref="K18:K19"/>
    <mergeCell ref="L18:M18"/>
    <mergeCell ref="P18:P19"/>
    <mergeCell ref="Q18:Q19"/>
    <mergeCell ref="H86:I86"/>
    <mergeCell ref="I16:I19"/>
    <mergeCell ref="J16:M16"/>
    <mergeCell ref="N16:O16"/>
    <mergeCell ref="P16:Q17"/>
    <mergeCell ref="E17:E19"/>
    <mergeCell ref="F17:F19"/>
    <mergeCell ref="J17:J19"/>
    <mergeCell ref="K17:M17"/>
    <mergeCell ref="N17:N19"/>
    <mergeCell ref="O17:O19"/>
    <mergeCell ref="H85:K85"/>
  </mergeCells>
  <pageMargins left="0.31496062992125984" right="0.31496062992125984" top="0.35433070866141736" bottom="0.35433070866141736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Настя</cp:lastModifiedBy>
  <cp:lastPrinted>2023-03-17T10:22:02Z</cp:lastPrinted>
  <dcterms:created xsi:type="dcterms:W3CDTF">2018-07-09T07:35:28Z</dcterms:created>
  <dcterms:modified xsi:type="dcterms:W3CDTF">2024-01-29T08:37:10Z</dcterms:modified>
</cp:coreProperties>
</file>