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37" i="11" l="1"/>
  <c r="I21" i="11"/>
  <c r="I20" i="11" l="1"/>
  <c r="J78" i="11"/>
  <c r="J72" i="11"/>
  <c r="J69" i="11"/>
  <c r="J66" i="11"/>
  <c r="J58" i="11"/>
  <c r="J54" i="11"/>
  <c r="J51" i="11"/>
  <c r="J48" i="11"/>
  <c r="J41" i="11"/>
  <c r="J30" i="11"/>
  <c r="J29" i="11" s="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2" i="11"/>
  <c r="G10" i="11"/>
  <c r="M4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H21" i="7"/>
  <c r="I35" i="7" l="1"/>
  <c r="I29" i="7" s="1"/>
  <c r="I65" i="7"/>
  <c r="I64" i="7" s="1"/>
  <c r="O34" i="11"/>
  <c r="D35" i="7"/>
  <c r="D29" i="7" s="1"/>
  <c r="J35" i="7"/>
  <c r="J29" i="7" s="1"/>
  <c r="J27" i="7" s="1"/>
  <c r="L64" i="11"/>
  <c r="L63" i="11" s="1"/>
  <c r="K64" i="11"/>
  <c r="K63" i="11" s="1"/>
  <c r="O64" i="11"/>
  <c r="O63" i="11" s="1"/>
  <c r="M34" i="11"/>
  <c r="M28" i="11" s="1"/>
  <c r="M64" i="11"/>
  <c r="M63" i="11" s="1"/>
  <c r="J64" i="11"/>
  <c r="J63" i="11" s="1"/>
  <c r="K34" i="11"/>
  <c r="L34" i="11"/>
  <c r="L28" i="11" s="1"/>
  <c r="L26" i="11" s="1"/>
  <c r="D34" i="11"/>
  <c r="D28" i="11" s="1"/>
  <c r="N64" i="11"/>
  <c r="N63" i="11" s="1"/>
  <c r="J34" i="11"/>
  <c r="J28" i="11" s="1"/>
  <c r="N34" i="11"/>
  <c r="N28" i="11" s="1"/>
  <c r="D64" i="11"/>
  <c r="D63" i="11" s="1"/>
  <c r="O28" i="11"/>
  <c r="O26" i="11" s="1"/>
  <c r="K28" i="11"/>
  <c r="K26" i="11" s="1"/>
  <c r="D65" i="7"/>
  <c r="D64" i="7" s="1"/>
  <c r="I27" i="7" l="1"/>
  <c r="L21" i="7" s="1"/>
  <c r="M26" i="11"/>
  <c r="J26" i="11"/>
  <c r="P20" i="11" s="1"/>
  <c r="D27" i="7"/>
  <c r="D22" i="7" s="1"/>
  <c r="D21" i="7" s="1"/>
  <c r="D26" i="11"/>
  <c r="D21" i="11" s="1"/>
  <c r="D20" i="11" s="1"/>
  <c r="N26" i="11"/>
</calcChain>
</file>

<file path=xl/sharedStrings.xml><?xml version="1.0" encoding="utf-8"?>
<sst xmlns="http://schemas.openxmlformats.org/spreadsheetml/2006/main" count="1153" uniqueCount="154">
  <si>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</si>
  <si>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</si>
  <si>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</si>
  <si>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</si>
  <si>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</si>
  <si>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</si>
  <si>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</si>
  <si>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</si>
  <si>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</si>
  <si>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</si>
  <si>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</si>
  <si>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</si>
  <si>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</si>
  <si>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</si>
  <si>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</si>
  <si>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</si>
  <si>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</si>
  <si>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</si>
  <si>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</si>
  <si>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</si>
  <si>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</si>
  <si>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</si>
  <si>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</si>
  <si>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</si>
  <si>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</si>
  <si>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</si>
  <si>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</si>
  <si>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</si>
  <si>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</si>
  <si>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</si>
  <si>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</si>
  <si>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</si>
  <si>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</si>
  <si>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</si>
  <si>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</si>
  <si>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</si>
  <si>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</si>
  <si>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</si>
  <si>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</si>
  <si>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</si>
  <si>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</si>
  <si>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</si>
  <si>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</si>
  <si>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</si>
  <si>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</si>
  <si>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</si>
  <si>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</si>
  <si>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</si>
  <si>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</si>
  <si>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</si>
  <si>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</si>
  <si>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</si>
  <si>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</si>
  <si>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</si>
  <si>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</si>
  <si>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</si>
  <si>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</si>
  <si>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</si>
  <si>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</si>
  <si>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</si>
  <si>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</si>
  <si>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</si>
  <si>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</si>
  <si>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</si>
  <si>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</si>
  <si>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</si>
  <si>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</si>
  <si>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</si>
  <si>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</si>
  <si>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</si>
  <si>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</si>
  <si>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</si>
  <si>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</si>
  <si>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</si>
  <si>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</si>
  <si>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</si>
  <si>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</si>
  <si>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</si>
  <si>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</si>
  <si>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</si>
  <si>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</si>
  <si>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</si>
  <si>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</si>
  <si>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</si>
  <si>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</si>
  <si>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</si>
  <si>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</si>
  <si>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</si>
  <si>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</si>
  <si>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</si>
  <si>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</si>
  <si>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</si>
  <si>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</si>
  <si>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</si>
  <si>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</si>
  <si>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</si>
  <si>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</si>
  <si>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</si>
  <si>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</si>
  <si>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</si>
  <si>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</si>
  <si>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</si>
  <si>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</si>
  <si>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</si>
  <si>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</si>
  <si>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</si>
  <si>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</si>
  <si>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</si>
  <si>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</si>
  <si>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</si>
  <si>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</si>
  <si>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</si>
  <si>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</si>
  <si>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</si>
  <si>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</si>
  <si>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</si>
  <si>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</si>
  <si>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</si>
  <si>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</si>
  <si>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</si>
  <si>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</si>
  <si>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</si>
  <si>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</si>
  <si>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</si>
  <si>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</si>
  <si>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</si>
  <si>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</si>
  <si>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</si>
  <si>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</si>
  <si>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</si>
  <si>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</si>
  <si>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</si>
  <si>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</si>
  <si>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</si>
  <si>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</si>
  <si>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</si>
  <si>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</si>
  <si>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</si>
  <si>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</si>
  <si>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</si>
  <si>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</si>
  <si>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</si>
  <si>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</si>
  <si>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</si>
  <si>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</si>
  <si>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</si>
  <si>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</si>
  <si>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</si>
  <si>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</si>
  <si>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</si>
  <si>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</si>
  <si>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>Б. М. Турович</t>
  </si>
  <si>
    <t xml:space="preserve">              за І півріччя 2023 року</t>
  </si>
  <si>
    <t>за  І півріччя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</si>
</sst>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zoomScale="80" zoomScaleNormal="80" workbookViewId="0">
      <selection activeCell="A98" sqref="A98:XFD1048576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3" style="78" customWidth="1"/>
    <col min="6" max="6" width="13.7109375" style="78" customWidth="1"/>
    <col min="7" max="7" width="14" style="78" customWidth="1"/>
    <col min="8" max="8" width="15" style="78" customWidth="1"/>
    <col min="9" max="9" width="15.140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1" customForma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3"/>
      <c r="H2" s="98" t="s">
        <v>0</v>
      </c>
      <c r="I2" s="98"/>
      <c r="J2" s="98"/>
      <c r="K2" s="98"/>
      <c r="L2" s="98"/>
      <c r="M2" s="51"/>
    </row>
    <row r="3" spans="1:13" s="2" customFormat="1" ht="39.950000000000003" customHeight="1" x14ac:dyDescent="0.25">
      <c r="A3" s="3"/>
      <c r="B3" s="3"/>
      <c r="C3" s="3"/>
      <c r="D3" s="3"/>
      <c r="E3" s="3"/>
      <c r="F3" s="3"/>
      <c r="G3" s="51"/>
      <c r="H3" s="98"/>
      <c r="I3" s="98"/>
      <c r="J3" s="98"/>
      <c r="K3" s="98"/>
      <c r="L3" s="98"/>
      <c r="M3" s="51"/>
    </row>
    <row r="4" spans="1:13" s="2" customFormat="1" ht="1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51"/>
    </row>
    <row r="5" spans="1:13" s="2" customFormat="1" ht="15" customHeight="1" x14ac:dyDescent="0.2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6"/>
    </row>
    <row r="6" spans="1:13" s="2" customFormat="1" ht="15" customHeight="1" x14ac:dyDescent="0.25">
      <c r="A6" s="99" t="s">
        <v>113</v>
      </c>
      <c r="B6" s="99"/>
      <c r="C6" s="99"/>
      <c r="D6" s="45" t="s">
        <v>3</v>
      </c>
      <c r="E6" s="47" t="s">
        <v>4</v>
      </c>
      <c r="F6" s="47"/>
      <c r="G6" s="52"/>
      <c r="H6" s="47"/>
      <c r="I6" s="47"/>
      <c r="J6" s="47"/>
      <c r="K6" s="47"/>
      <c r="L6" s="47"/>
      <c r="M6" s="6"/>
    </row>
    <row r="7" spans="1:13" s="2" customFormat="1" ht="15" customHeight="1" x14ac:dyDescent="0.25">
      <c r="A7" s="99" t="s">
        <v>152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"/>
    </row>
    <row r="8" spans="1:13" s="2" customFormat="1" ht="30.75" customHeight="1" x14ac:dyDescent="0.25">
      <c r="A8" s="53" t="s">
        <v>5</v>
      </c>
      <c r="B8" s="100" t="s">
        <v>148</v>
      </c>
      <c r="C8" s="100"/>
      <c r="D8" s="100"/>
      <c r="E8" s="100"/>
      <c r="F8" s="100"/>
      <c r="G8" s="100"/>
      <c r="H8" s="100"/>
      <c r="I8" s="100"/>
      <c r="J8" s="54" t="s">
        <v>6</v>
      </c>
      <c r="K8" s="3"/>
      <c r="L8" s="101">
        <v>25675242</v>
      </c>
      <c r="M8" s="101"/>
    </row>
    <row r="9" spans="1:13" s="2" customFormat="1" ht="15" customHeight="1" x14ac:dyDescent="0.25">
      <c r="A9" s="7" t="s">
        <v>7</v>
      </c>
      <c r="B9" s="93" t="s">
        <v>8</v>
      </c>
      <c r="C9" s="93"/>
      <c r="D9" s="93"/>
      <c r="E9" s="93"/>
      <c r="F9" s="93"/>
      <c r="G9" s="93"/>
      <c r="H9" s="93"/>
      <c r="I9" s="93"/>
      <c r="J9" s="54" t="s">
        <v>9</v>
      </c>
      <c r="K9" s="3"/>
      <c r="L9" s="94">
        <v>561010000</v>
      </c>
      <c r="M9" s="94"/>
    </row>
    <row r="10" spans="1:13" s="2" customFormat="1" ht="15" customHeight="1" x14ac:dyDescent="0.25">
      <c r="A10" s="7" t="s">
        <v>10</v>
      </c>
      <c r="B10" s="93" t="s">
        <v>11</v>
      </c>
      <c r="C10" s="93"/>
      <c r="D10" s="93"/>
      <c r="E10" s="93"/>
      <c r="F10" s="93"/>
      <c r="G10" s="93"/>
      <c r="H10" s="93"/>
      <c r="I10" s="93"/>
      <c r="J10" s="54" t="s">
        <v>12</v>
      </c>
      <c r="K10" s="3"/>
      <c r="L10" s="94">
        <v>420</v>
      </c>
      <c r="M10" s="94"/>
    </row>
    <row r="11" spans="1:13" s="2" customFormat="1" ht="15" customHeight="1" x14ac:dyDescent="0.25">
      <c r="A11" s="95" t="s">
        <v>116</v>
      </c>
      <c r="B11" s="95"/>
      <c r="C11" s="95"/>
      <c r="D11" s="55" t="s">
        <v>13</v>
      </c>
      <c r="E11" s="96" t="s">
        <v>14</v>
      </c>
      <c r="F11" s="96"/>
      <c r="G11" s="96"/>
      <c r="H11" s="96"/>
      <c r="I11" s="96"/>
      <c r="J11" s="56"/>
      <c r="K11" s="57"/>
      <c r="L11" s="57"/>
      <c r="M11" s="58"/>
    </row>
    <row r="12" spans="1:13" s="2" customFormat="1" ht="15" customHeight="1" x14ac:dyDescent="0.25">
      <c r="A12" s="95" t="s">
        <v>15</v>
      </c>
      <c r="B12" s="95"/>
      <c r="C12" s="95"/>
      <c r="D12" s="59" t="s">
        <v>16</v>
      </c>
      <c r="E12" s="97" t="s">
        <v>16</v>
      </c>
      <c r="F12" s="97"/>
      <c r="G12" s="97"/>
      <c r="H12" s="97"/>
      <c r="I12" s="97"/>
      <c r="J12" s="97"/>
      <c r="K12" s="97"/>
      <c r="L12" s="97"/>
      <c r="M12" s="58"/>
    </row>
    <row r="13" spans="1:13" s="2" customFormat="1" ht="15" customHeight="1" x14ac:dyDescent="0.25">
      <c r="A13" s="95" t="s">
        <v>17</v>
      </c>
      <c r="B13" s="95"/>
      <c r="C13" s="95"/>
      <c r="D13" s="80" t="s">
        <v>150</v>
      </c>
      <c r="E13" s="96" t="s">
        <v>16</v>
      </c>
      <c r="F13" s="96"/>
      <c r="G13" s="96"/>
      <c r="H13" s="96"/>
      <c r="I13" s="96"/>
      <c r="J13" s="96"/>
      <c r="K13" s="96"/>
      <c r="L13" s="96"/>
      <c r="M13" s="58"/>
    </row>
    <row r="14" spans="1:13" s="2" customFormat="1" ht="60.95" customHeight="1" x14ac:dyDescent="0.25">
      <c r="A14" s="95" t="s">
        <v>18</v>
      </c>
      <c r="B14" s="95"/>
      <c r="C14" s="95"/>
      <c r="D14" s="59" t="s">
        <v>114</v>
      </c>
      <c r="E14" s="96" t="s">
        <v>115</v>
      </c>
      <c r="F14" s="96"/>
      <c r="G14" s="96"/>
      <c r="H14" s="96"/>
      <c r="I14" s="96"/>
      <c r="J14" s="96"/>
      <c r="K14" s="96"/>
      <c r="L14" s="96"/>
      <c r="M14" s="58"/>
    </row>
    <row r="15" spans="1:13" s="2" customFormat="1" ht="15" customHeight="1" x14ac:dyDescent="0.25">
      <c r="A15" s="11" t="s">
        <v>143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 thickBot="1" x14ac:dyDescent="0.3">
      <c r="A16" s="11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82" t="s">
        <v>24</v>
      </c>
      <c r="F17" s="83"/>
      <c r="G17" s="90" t="s">
        <v>25</v>
      </c>
      <c r="H17" s="90" t="s">
        <v>26</v>
      </c>
      <c r="I17" s="82" t="s">
        <v>27</v>
      </c>
      <c r="J17" s="83"/>
      <c r="K17" s="90" t="s">
        <v>28</v>
      </c>
      <c r="L17" s="82" t="s">
        <v>29</v>
      </c>
      <c r="M17" s="83"/>
    </row>
    <row r="18" spans="1:13" s="2" customFormat="1" ht="45" customHeight="1" thickBot="1" x14ac:dyDescent="0.3">
      <c r="A18" s="91"/>
      <c r="B18" s="91"/>
      <c r="C18" s="91"/>
      <c r="D18" s="91"/>
      <c r="E18" s="84"/>
      <c r="F18" s="85"/>
      <c r="G18" s="91"/>
      <c r="H18" s="91"/>
      <c r="I18" s="84"/>
      <c r="J18" s="85"/>
      <c r="K18" s="91"/>
      <c r="L18" s="84"/>
      <c r="M18" s="85"/>
    </row>
    <row r="19" spans="1:13" s="2" customFormat="1" ht="77.25" customHeight="1" thickTop="1" thickBot="1" x14ac:dyDescent="0.3">
      <c r="A19" s="92"/>
      <c r="B19" s="92"/>
      <c r="C19" s="92"/>
      <c r="D19" s="92"/>
      <c r="E19" s="46" t="s">
        <v>30</v>
      </c>
      <c r="F19" s="46" t="s">
        <v>31</v>
      </c>
      <c r="G19" s="92"/>
      <c r="H19" s="92"/>
      <c r="I19" s="46" t="s">
        <v>30</v>
      </c>
      <c r="J19" s="46" t="s">
        <v>32</v>
      </c>
      <c r="K19" s="92"/>
      <c r="L19" s="46" t="s">
        <v>30</v>
      </c>
      <c r="M19" s="61" t="s">
        <v>31</v>
      </c>
    </row>
    <row r="20" spans="1:13" s="2" customFormat="1" ht="15" customHeight="1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12</v>
      </c>
      <c r="L20" s="12">
        <v>11</v>
      </c>
      <c r="M20" s="12">
        <v>12</v>
      </c>
    </row>
    <row r="21" spans="1:13" s="2" customFormat="1" ht="15" customHeight="1" thickTop="1" thickBot="1" x14ac:dyDescent="0.3">
      <c r="A21" s="12" t="s">
        <v>138</v>
      </c>
      <c r="B21" s="13" t="s">
        <v>33</v>
      </c>
      <c r="C21" s="14" t="s">
        <v>34</v>
      </c>
      <c r="D21" s="15">
        <f>SUM(D22:D26)</f>
        <v>13091</v>
      </c>
      <c r="E21" s="16">
        <v>2956.36</v>
      </c>
      <c r="F21" s="16">
        <v>0</v>
      </c>
      <c r="G21" s="16">
        <v>0</v>
      </c>
      <c r="H21" s="15">
        <f>SUM(H22:H25)</f>
        <v>13090.7</v>
      </c>
      <c r="I21" s="17" t="s">
        <v>33</v>
      </c>
      <c r="J21" s="17" t="s">
        <v>33</v>
      </c>
      <c r="K21" s="17" t="s">
        <v>33</v>
      </c>
      <c r="L21" s="15">
        <f>E21-F21-G21+H21-I27-J27</f>
        <v>2956.3600000000006</v>
      </c>
      <c r="M21" s="15">
        <v>0</v>
      </c>
    </row>
    <row r="22" spans="1:13" s="2" customFormat="1" ht="15" customHeight="1" thickTop="1" thickBot="1" x14ac:dyDescent="0.3">
      <c r="A22" s="18" t="s">
        <v>35</v>
      </c>
      <c r="B22" s="13" t="s">
        <v>33</v>
      </c>
      <c r="C22" s="14" t="s">
        <v>36</v>
      </c>
      <c r="D22" s="26">
        <f>D27</f>
        <v>13091</v>
      </c>
      <c r="E22" s="17" t="s">
        <v>33</v>
      </c>
      <c r="F22" s="17" t="s">
        <v>33</v>
      </c>
      <c r="G22" s="17" t="s">
        <v>33</v>
      </c>
      <c r="H22" s="26">
        <v>13090.7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69.95" customHeight="1" thickTop="1" thickBot="1" x14ac:dyDescent="0.3">
      <c r="A23" s="18" t="s">
        <v>37</v>
      </c>
      <c r="B23" s="13" t="s">
        <v>33</v>
      </c>
      <c r="C23" s="14" t="s">
        <v>38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125.25" customHeight="1" thickTop="1" thickBot="1" x14ac:dyDescent="0.3">
      <c r="A24" s="18" t="s">
        <v>39</v>
      </c>
      <c r="B24" s="13" t="s">
        <v>33</v>
      </c>
      <c r="C24" s="14" t="s">
        <v>40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50.1" customHeight="1" thickTop="1" thickBot="1" x14ac:dyDescent="0.3">
      <c r="A25" s="18" t="s">
        <v>41</v>
      </c>
      <c r="B25" s="13" t="s">
        <v>33</v>
      </c>
      <c r="C25" s="14" t="s">
        <v>42</v>
      </c>
      <c r="D25" s="26">
        <v>0</v>
      </c>
      <c r="E25" s="17" t="s">
        <v>33</v>
      </c>
      <c r="F25" s="17" t="s">
        <v>33</v>
      </c>
      <c r="G25" s="17" t="s">
        <v>33</v>
      </c>
      <c r="H25" s="26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18" t="s">
        <v>43</v>
      </c>
      <c r="B26" s="13" t="s">
        <v>33</v>
      </c>
      <c r="C26" s="14" t="s">
        <v>44</v>
      </c>
      <c r="D26" s="26">
        <v>0</v>
      </c>
      <c r="E26" s="17" t="s">
        <v>33</v>
      </c>
      <c r="F26" s="17" t="s">
        <v>33</v>
      </c>
      <c r="G26" s="17" t="s">
        <v>33</v>
      </c>
      <c r="H26" s="62">
        <v>0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3" t="s">
        <v>144</v>
      </c>
      <c r="B27" s="13" t="s">
        <v>33</v>
      </c>
      <c r="C27" s="14" t="s">
        <v>45</v>
      </c>
      <c r="D27" s="15">
        <f>D29+D64+D84+D89</f>
        <v>13091</v>
      </c>
      <c r="E27" s="17" t="s">
        <v>33</v>
      </c>
      <c r="F27" s="17" t="s">
        <v>33</v>
      </c>
      <c r="G27" s="17" t="s">
        <v>33</v>
      </c>
      <c r="H27" s="17" t="s">
        <v>33</v>
      </c>
      <c r="I27" s="15">
        <f>I29+I64+I84+I89</f>
        <v>13090.7</v>
      </c>
      <c r="J27" s="15">
        <f>J29+J64+J84+J89</f>
        <v>0</v>
      </c>
      <c r="K27" s="15">
        <v>0</v>
      </c>
      <c r="L27" s="17" t="s">
        <v>33</v>
      </c>
      <c r="M27" s="17" t="s">
        <v>33</v>
      </c>
    </row>
    <row r="28" spans="1:13" s="2" customFormat="1" ht="15" customHeight="1" thickTop="1" thickBot="1" x14ac:dyDescent="0.3">
      <c r="A28" s="64" t="s">
        <v>46</v>
      </c>
      <c r="B28" s="65"/>
      <c r="C28" s="66"/>
      <c r="D28" s="62"/>
      <c r="E28" s="17"/>
      <c r="F28" s="17"/>
      <c r="G28" s="17"/>
      <c r="H28" s="17"/>
      <c r="I28" s="62"/>
      <c r="J28" s="62"/>
      <c r="K28" s="62"/>
      <c r="L28" s="17"/>
      <c r="M28" s="17"/>
    </row>
    <row r="29" spans="1:13" s="2" customFormat="1" ht="15" customHeight="1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13091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I30+I35+I52+I55+I59+I63</f>
        <v>13090.7</v>
      </c>
      <c r="J29" s="15">
        <f>J30+J35+J52+J55+J59+J63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5">
        <f>I31+I34</f>
        <v>0</v>
      </c>
      <c r="J30" s="15">
        <f>J31+J34</f>
        <v>0</v>
      </c>
      <c r="K30" s="15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2" t="s">
        <v>51</v>
      </c>
      <c r="B31" s="23">
        <v>2110</v>
      </c>
      <c r="C31" s="67" t="s">
        <v>52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4">
        <f>SUM(I32:I33)</f>
        <v>0</v>
      </c>
      <c r="J31" s="24">
        <f>SUM(J32:J33)</f>
        <v>0</v>
      </c>
      <c r="K31" s="24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53</v>
      </c>
      <c r="B32" s="46">
        <v>2111</v>
      </c>
      <c r="C32" s="46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5" t="s">
        <v>54</v>
      </c>
      <c r="B33" s="46">
        <v>2112</v>
      </c>
      <c r="C33" s="46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6">
        <v>0</v>
      </c>
      <c r="J33" s="26">
        <v>0</v>
      </c>
      <c r="K33" s="26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29">
        <v>0</v>
      </c>
      <c r="J34" s="29">
        <v>0</v>
      </c>
      <c r="K34" s="29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13091</v>
      </c>
      <c r="E35" s="17" t="s">
        <v>33</v>
      </c>
      <c r="F35" s="17" t="s">
        <v>33</v>
      </c>
      <c r="G35" s="17" t="s">
        <v>33</v>
      </c>
      <c r="H35" s="17" t="s">
        <v>33</v>
      </c>
      <c r="I35" s="15">
        <f>SUM(I36:I42)+I49</f>
        <v>13090.7</v>
      </c>
      <c r="J35" s="15">
        <f>SUM(J36:J42)+J49</f>
        <v>0</v>
      </c>
      <c r="K35" s="15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57</v>
      </c>
      <c r="B36" s="23">
        <v>2210</v>
      </c>
      <c r="C36" s="23">
        <v>150</v>
      </c>
      <c r="D36" s="29">
        <v>12537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12536.7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59</v>
      </c>
      <c r="B38" s="23">
        <v>2230</v>
      </c>
      <c r="C38" s="23">
        <v>170</v>
      </c>
      <c r="D38" s="29">
        <v>554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554</v>
      </c>
      <c r="J38" s="29">
        <v>0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60</v>
      </c>
      <c r="B39" s="23">
        <v>2240</v>
      </c>
      <c r="C39" s="23">
        <v>180</v>
      </c>
      <c r="D39" s="29"/>
      <c r="E39" s="17" t="s">
        <v>33</v>
      </c>
      <c r="F39" s="17" t="s">
        <v>33</v>
      </c>
      <c r="G39" s="17" t="s">
        <v>33</v>
      </c>
      <c r="H39" s="17" t="s">
        <v>33</v>
      </c>
      <c r="I39" s="29"/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9">
        <v>0</v>
      </c>
      <c r="J41" s="29">
        <v>0</v>
      </c>
      <c r="K41" s="29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4">
        <f>SUM(I43:I48)</f>
        <v>0</v>
      </c>
      <c r="J42" s="24">
        <f>SUM(J43:J48)</f>
        <v>0</v>
      </c>
      <c r="K42" s="24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64</v>
      </c>
      <c r="B43" s="46">
        <v>2271</v>
      </c>
      <c r="C43" s="46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65</v>
      </c>
      <c r="B44" s="46">
        <v>2272</v>
      </c>
      <c r="C44" s="46">
        <v>230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66</v>
      </c>
      <c r="B45" s="46">
        <v>2273</v>
      </c>
      <c r="C45" s="46">
        <v>240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67</v>
      </c>
      <c r="B46" s="46">
        <v>2274</v>
      </c>
      <c r="C46" s="46">
        <v>250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68</v>
      </c>
      <c r="B47" s="46">
        <v>2275</v>
      </c>
      <c r="C47" s="46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15" customHeight="1" thickTop="1" thickBot="1" x14ac:dyDescent="0.3">
      <c r="A48" s="25" t="s">
        <v>69</v>
      </c>
      <c r="B48" s="46">
        <v>2276</v>
      </c>
      <c r="C48" s="46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6">
        <v>0</v>
      </c>
      <c r="J48" s="26">
        <v>0</v>
      </c>
      <c r="K48" s="26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4">
        <f>SUM(I50:I51)</f>
        <v>0</v>
      </c>
      <c r="J49" s="24">
        <f>SUM(J50:J51)</f>
        <v>0</v>
      </c>
      <c r="K49" s="24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31" t="s">
        <v>71</v>
      </c>
      <c r="B50" s="46">
        <v>2281</v>
      </c>
      <c r="C50" s="46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33" customHeight="1" thickTop="1" thickBot="1" x14ac:dyDescent="0.3">
      <c r="A51" s="25" t="s">
        <v>72</v>
      </c>
      <c r="B51" s="46">
        <v>2282</v>
      </c>
      <c r="C51" s="46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26">
        <v>0</v>
      </c>
      <c r="J51" s="26">
        <v>0</v>
      </c>
      <c r="K51" s="26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5">
        <f>SUM(I53:I54)</f>
        <v>0</v>
      </c>
      <c r="J52" s="15">
        <f>SUM(J53:J54)</f>
        <v>0</v>
      </c>
      <c r="K52" s="15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29">
        <v>0</v>
      </c>
      <c r="J54" s="29">
        <v>0</v>
      </c>
      <c r="K54" s="29">
        <v>0</v>
      </c>
      <c r="L54" s="17" t="s">
        <v>33</v>
      </c>
      <c r="M54" s="17" t="s">
        <v>33</v>
      </c>
    </row>
    <row r="55" spans="1:13" s="2" customFormat="1" ht="15" customHeight="1" thickTop="1" thickBot="1" x14ac:dyDescent="0.3">
      <c r="A55" s="33" t="s">
        <v>76</v>
      </c>
      <c r="B55" s="13">
        <v>2600</v>
      </c>
      <c r="C55" s="13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5">
        <f>SUM(I56:I58)</f>
        <v>0</v>
      </c>
      <c r="J55" s="15">
        <f>SUM(J56:J58)</f>
        <v>0</v>
      </c>
      <c r="K55" s="15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28" t="s">
        <v>78</v>
      </c>
      <c r="B57" s="23">
        <v>2620</v>
      </c>
      <c r="C57" s="23">
        <v>360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33" customHeight="1" thickTop="1" thickBot="1" x14ac:dyDescent="0.3">
      <c r="A58" s="32" t="s">
        <v>79</v>
      </c>
      <c r="B58" s="23">
        <v>2630</v>
      </c>
      <c r="C58" s="23">
        <v>370</v>
      </c>
      <c r="D58" s="29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29">
        <v>0</v>
      </c>
      <c r="J58" s="29">
        <v>0</v>
      </c>
      <c r="K58" s="29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5">
        <f>SUM(I60:I62)</f>
        <v>0</v>
      </c>
      <c r="J59" s="15">
        <f>SUM(J60:J62)</f>
        <v>0</v>
      </c>
      <c r="K59" s="15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29">
        <v>0</v>
      </c>
      <c r="J62" s="29">
        <v>0</v>
      </c>
      <c r="K62" s="29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6">
        <v>0</v>
      </c>
      <c r="J63" s="16">
        <v>0</v>
      </c>
      <c r="K63" s="16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I65+I79</f>
        <v>0</v>
      </c>
      <c r="J64" s="15">
        <f>J65+J79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5">
        <f>I66+I67+I70+I73+I77+I79</f>
        <v>0</v>
      </c>
      <c r="J65" s="15">
        <f>J66+J67+J70+J73+J77+J78</f>
        <v>0</v>
      </c>
      <c r="K65" s="15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28" t="s">
        <v>87</v>
      </c>
      <c r="B66" s="23">
        <v>3110</v>
      </c>
      <c r="C66" s="23">
        <v>450</v>
      </c>
      <c r="D66" s="29"/>
      <c r="E66" s="17" t="s">
        <v>33</v>
      </c>
      <c r="F66" s="17" t="s">
        <v>33</v>
      </c>
      <c r="G66" s="17" t="s">
        <v>33</v>
      </c>
      <c r="H66" s="17" t="s">
        <v>33</v>
      </c>
      <c r="I66" s="29"/>
      <c r="J66" s="29">
        <v>0</v>
      </c>
      <c r="K66" s="29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32" t="s">
        <v>88</v>
      </c>
      <c r="B67" s="23">
        <v>3120</v>
      </c>
      <c r="C67" s="23">
        <v>460</v>
      </c>
      <c r="D67" s="29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4">
        <f>SUM(I68:I69)</f>
        <v>0</v>
      </c>
      <c r="J67" s="24">
        <v>0</v>
      </c>
      <c r="K67" s="24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89</v>
      </c>
      <c r="B68" s="46">
        <v>3121</v>
      </c>
      <c r="C68" s="46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5" t="s">
        <v>90</v>
      </c>
      <c r="B69" s="46">
        <v>3122</v>
      </c>
      <c r="C69" s="46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6">
        <v>0</v>
      </c>
      <c r="J69" s="26">
        <v>0</v>
      </c>
      <c r="K69" s="26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4">
        <f>SUM(I71:I72)</f>
        <v>0</v>
      </c>
      <c r="J70" s="24">
        <v>0</v>
      </c>
      <c r="K70" s="24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92</v>
      </c>
      <c r="B71" s="46">
        <v>3131</v>
      </c>
      <c r="C71" s="23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5" t="s">
        <v>93</v>
      </c>
      <c r="B72" s="46">
        <v>3132</v>
      </c>
      <c r="C72" s="46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6">
        <v>0</v>
      </c>
      <c r="J72" s="26">
        <v>0</v>
      </c>
      <c r="K72" s="26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4">
        <f>SUM(I74:I76)</f>
        <v>0</v>
      </c>
      <c r="J73" s="24">
        <v>0</v>
      </c>
      <c r="K73" s="24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145</v>
      </c>
      <c r="B74" s="46">
        <v>3141</v>
      </c>
      <c r="C74" s="46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146</v>
      </c>
      <c r="B75" s="46">
        <v>3142</v>
      </c>
      <c r="C75" s="46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1" t="s">
        <v>147</v>
      </c>
      <c r="B76" s="46">
        <v>3143</v>
      </c>
      <c r="C76" s="46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6">
        <v>0</v>
      </c>
      <c r="J76" s="26">
        <v>0</v>
      </c>
      <c r="K76" s="26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29">
        <v>0</v>
      </c>
      <c r="J78" s="29">
        <v>0</v>
      </c>
      <c r="K78" s="29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1" t="s">
        <v>97</v>
      </c>
      <c r="B79" s="13">
        <v>3200</v>
      </c>
      <c r="C79" s="13">
        <v>580</v>
      </c>
      <c r="D79" s="15">
        <f>SUM(D80:D82)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5">
        <f>SUM(I80:I82)</f>
        <v>0</v>
      </c>
      <c r="J79" s="15">
        <v>0</v>
      </c>
      <c r="K79" s="15">
        <v>0</v>
      </c>
      <c r="L79" s="17" t="s">
        <v>33</v>
      </c>
      <c r="M79" s="17" t="s">
        <v>33</v>
      </c>
    </row>
    <row r="80" spans="1:13" s="2" customFormat="1" ht="15" customHeight="1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33" customHeight="1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29">
        <v>0</v>
      </c>
      <c r="J83" s="29">
        <v>0</v>
      </c>
      <c r="K83" s="29">
        <v>0</v>
      </c>
      <c r="L83" s="17" t="s">
        <v>33</v>
      </c>
      <c r="M83" s="17" t="s">
        <v>33</v>
      </c>
    </row>
    <row r="84" spans="1:13" s="2" customFormat="1" ht="15" customHeight="1" thickTop="1" thickBot="1" x14ac:dyDescent="0.3">
      <c r="A84" s="13" t="s">
        <v>102</v>
      </c>
      <c r="B84" s="13">
        <v>4100</v>
      </c>
      <c r="C84" s="13">
        <v>630</v>
      </c>
      <c r="D84" s="68">
        <f>D85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68">
        <f>I85</f>
        <v>0</v>
      </c>
      <c r="J84" s="68">
        <v>0</v>
      </c>
      <c r="K84" s="68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2" t="s">
        <v>103</v>
      </c>
      <c r="B85" s="23">
        <v>4110</v>
      </c>
      <c r="C85" s="23">
        <v>640</v>
      </c>
      <c r="D85" s="70">
        <f>SUM(D86:D88)</f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0">
        <f>SUM(I86:I88)</f>
        <v>0</v>
      </c>
      <c r="J85" s="70">
        <v>0</v>
      </c>
      <c r="K85" s="70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104</v>
      </c>
      <c r="B86" s="46">
        <v>4111</v>
      </c>
      <c r="C86" s="46">
        <v>650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105</v>
      </c>
      <c r="B87" s="46">
        <v>4112</v>
      </c>
      <c r="C87" s="46">
        <v>660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25" t="s">
        <v>117</v>
      </c>
      <c r="B88" s="46">
        <v>4113</v>
      </c>
      <c r="C88" s="46">
        <v>670</v>
      </c>
      <c r="D88" s="71"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71">
        <v>0</v>
      </c>
      <c r="J88" s="71">
        <v>0</v>
      </c>
      <c r="K88" s="71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13" t="s">
        <v>106</v>
      </c>
      <c r="B89" s="13">
        <v>4200</v>
      </c>
      <c r="C89" s="13">
        <v>680</v>
      </c>
      <c r="D89" s="68">
        <f>D90</f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68">
        <f>I90</f>
        <v>0</v>
      </c>
      <c r="J89" s="68">
        <v>0</v>
      </c>
      <c r="K89" s="68">
        <v>0</v>
      </c>
      <c r="L89" s="69" t="s">
        <v>33</v>
      </c>
      <c r="M89" s="69" t="s">
        <v>33</v>
      </c>
    </row>
    <row r="90" spans="1:13" s="2" customFormat="1" ht="15" customHeight="1" thickTop="1" thickBot="1" x14ac:dyDescent="0.3">
      <c r="A90" s="22" t="s">
        <v>107</v>
      </c>
      <c r="B90" s="23">
        <v>4210</v>
      </c>
      <c r="C90" s="23">
        <v>690</v>
      </c>
      <c r="D90" s="70">
        <v>0</v>
      </c>
      <c r="E90" s="69" t="s">
        <v>33</v>
      </c>
      <c r="F90" s="69" t="s">
        <v>33</v>
      </c>
      <c r="G90" s="69" t="s">
        <v>33</v>
      </c>
      <c r="H90" s="69" t="s">
        <v>33</v>
      </c>
      <c r="I90" s="70">
        <v>0</v>
      </c>
      <c r="J90" s="70">
        <v>0</v>
      </c>
      <c r="K90" s="70">
        <v>0</v>
      </c>
      <c r="L90" s="69" t="s">
        <v>33</v>
      </c>
      <c r="M90" s="69" t="s">
        <v>33</v>
      </c>
    </row>
    <row r="91" spans="1:13" s="2" customFormat="1" ht="15" customHeight="1" thickTop="1" x14ac:dyDescent="0.25">
      <c r="A91" s="72"/>
      <c r="B91" s="73"/>
      <c r="C91" s="74"/>
      <c r="D91" s="75"/>
      <c r="E91" s="75"/>
      <c r="F91" s="75"/>
      <c r="G91" s="75"/>
      <c r="H91" s="75"/>
      <c r="I91" s="75"/>
      <c r="J91" s="75"/>
      <c r="K91" s="76"/>
      <c r="L91" s="75"/>
      <c r="M91" s="3"/>
    </row>
    <row r="92" spans="1:13" s="2" customFormat="1" ht="15" customHeight="1" x14ac:dyDescent="0.25">
      <c r="A92" s="44" t="s">
        <v>108</v>
      </c>
      <c r="B92" s="86"/>
      <c r="C92" s="86"/>
      <c r="D92" s="78"/>
      <c r="E92" s="87" t="s">
        <v>151</v>
      </c>
      <c r="F92" s="87"/>
      <c r="G92" s="87"/>
      <c r="H92" s="87"/>
      <c r="I92" s="78"/>
      <c r="J92" s="78"/>
      <c r="K92" s="78"/>
      <c r="L92" s="78"/>
      <c r="M92" s="78"/>
    </row>
    <row r="93" spans="1:13" s="2" customFormat="1" ht="15" customHeight="1" x14ac:dyDescent="0.25">
      <c r="A93" s="78"/>
      <c r="B93" s="88" t="s">
        <v>109</v>
      </c>
      <c r="C93" s="88"/>
      <c r="D93" s="78"/>
      <c r="E93" s="89" t="s">
        <v>110</v>
      </c>
      <c r="F93" s="89"/>
      <c r="G93" s="89"/>
      <c r="H93" s="3"/>
      <c r="I93" s="78"/>
      <c r="J93" s="78"/>
      <c r="K93" s="78"/>
      <c r="L93" s="78"/>
      <c r="M93" s="78"/>
    </row>
    <row r="94" spans="1:13" s="2" customFormat="1" ht="15" customHeight="1" x14ac:dyDescent="0.25">
      <c r="A94" s="44" t="s">
        <v>111</v>
      </c>
      <c r="B94" s="86"/>
      <c r="C94" s="86"/>
      <c r="D94" s="78"/>
      <c r="E94" s="87" t="s">
        <v>112</v>
      </c>
      <c r="F94" s="87"/>
      <c r="G94" s="87"/>
      <c r="H94" s="87"/>
      <c r="I94" s="78"/>
      <c r="J94" s="78"/>
      <c r="K94" s="78"/>
      <c r="L94" s="78"/>
      <c r="M94" s="78"/>
    </row>
    <row r="95" spans="1:13" s="2" customFormat="1" ht="15" customHeight="1" x14ac:dyDescent="0.25">
      <c r="A95" s="78"/>
      <c r="B95" s="88" t="s">
        <v>109</v>
      </c>
      <c r="C95" s="88"/>
      <c r="D95" s="78"/>
      <c r="E95" s="89" t="s">
        <v>110</v>
      </c>
      <c r="F95" s="89"/>
      <c r="G95" s="89"/>
      <c r="H95" s="3"/>
      <c r="I95" s="78"/>
      <c r="J95" s="78"/>
      <c r="K95" s="78"/>
      <c r="L95" s="78"/>
      <c r="M95" s="78"/>
    </row>
    <row r="96" spans="1:13" s="1" customForma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3" s="1" customFormat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</sheetData>
  <mergeCells count="37">
    <mergeCell ref="B95:C95"/>
    <mergeCell ref="E95:G95"/>
    <mergeCell ref="H17:H19"/>
    <mergeCell ref="I17:J18"/>
    <mergeCell ref="K17:K19"/>
    <mergeCell ref="L17:M18"/>
    <mergeCell ref="B92:C92"/>
    <mergeCell ref="E92:H92"/>
    <mergeCell ref="B17:B19"/>
    <mergeCell ref="C17:C19"/>
    <mergeCell ref="D17:D19"/>
    <mergeCell ref="E17:F18"/>
    <mergeCell ref="G17:G19"/>
    <mergeCell ref="E14:L14"/>
    <mergeCell ref="B93:C93"/>
    <mergeCell ref="E93:G93"/>
    <mergeCell ref="B94:C94"/>
    <mergeCell ref="E94:H94"/>
    <mergeCell ref="A17:A19"/>
    <mergeCell ref="A12:C12"/>
    <mergeCell ref="E12:L12"/>
    <mergeCell ref="A13:C13"/>
    <mergeCell ref="E13:L13"/>
    <mergeCell ref="A14:C14"/>
    <mergeCell ref="B8:I8"/>
    <mergeCell ref="L8:M8"/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0"/>
  <sheetViews>
    <sheetView tabSelected="1" topLeftCell="A15" zoomScale="82" zoomScaleNormal="82" workbookViewId="0">
      <selection activeCell="I29" sqref="I29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2851562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3"/>
      <c r="B1" s="3"/>
      <c r="C1" s="3"/>
      <c r="D1" s="3"/>
      <c r="E1" s="3"/>
      <c r="F1" s="3"/>
      <c r="G1" s="3"/>
      <c r="H1" s="3"/>
      <c r="I1" s="98" t="s">
        <v>136</v>
      </c>
      <c r="J1" s="98"/>
      <c r="K1" s="98"/>
      <c r="L1" s="98"/>
      <c r="M1" s="98"/>
      <c r="N1" s="98"/>
      <c r="O1" s="98"/>
      <c r="P1" s="98"/>
      <c r="Q1" s="98"/>
    </row>
    <row r="2" spans="1:17" s="1" customFormat="1" ht="32.25" customHeight="1" x14ac:dyDescent="0.25">
      <c r="A2" s="3"/>
      <c r="B2" s="3"/>
      <c r="C2" s="3"/>
      <c r="D2" s="3"/>
      <c r="E2" s="3"/>
      <c r="F2" s="3"/>
      <c r="G2" s="3"/>
      <c r="H2" s="3"/>
      <c r="I2" s="98"/>
      <c r="J2" s="98"/>
      <c r="K2" s="98"/>
      <c r="L2" s="98"/>
      <c r="M2" s="98"/>
      <c r="N2" s="98"/>
      <c r="O2" s="98"/>
      <c r="P2" s="98"/>
      <c r="Q2" s="98"/>
    </row>
    <row r="3" spans="1:17" s="1" customFormat="1" ht="22.5" customHeight="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s="1" customFormat="1" x14ac:dyDescent="0.25">
      <c r="A4" s="114" t="s">
        <v>140</v>
      </c>
      <c r="B4" s="114"/>
      <c r="C4" s="114"/>
      <c r="D4" s="114"/>
      <c r="E4" s="114"/>
      <c r="F4" s="114"/>
      <c r="G4" s="114"/>
      <c r="H4" s="114"/>
      <c r="I4" s="114"/>
      <c r="J4" s="4"/>
      <c r="K4" s="5"/>
      <c r="L4" s="5"/>
      <c r="M4" s="6" t="str">
        <f>IF('[1]Ф 4.1 0611010'!$F$7=1,'[1]Ф 4.1 0611010'!D2603,"")</f>
        <v/>
      </c>
      <c r="N4" s="6"/>
      <c r="O4" s="6"/>
      <c r="P4" s="6"/>
      <c r="Q4" s="6"/>
    </row>
    <row r="5" spans="1:17" s="1" customFormat="1" x14ac:dyDescent="0.25">
      <c r="A5" s="99" t="s">
        <v>153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s="1" customFormat="1" ht="15" customHeight="1" x14ac:dyDescent="0.25">
      <c r="A6" s="49" t="s">
        <v>5</v>
      </c>
      <c r="B6" s="100" t="s">
        <v>149</v>
      </c>
      <c r="C6" s="100"/>
      <c r="D6" s="100"/>
      <c r="E6" s="100"/>
      <c r="F6" s="100"/>
      <c r="G6" s="100"/>
      <c r="H6" s="100"/>
      <c r="I6" s="100"/>
      <c r="J6" s="100"/>
      <c r="K6" s="100"/>
      <c r="L6" s="112" t="s">
        <v>6</v>
      </c>
      <c r="M6" s="112"/>
      <c r="N6" s="60"/>
      <c r="O6" s="3"/>
      <c r="P6" s="113">
        <v>25675242</v>
      </c>
      <c r="Q6" s="113"/>
    </row>
    <row r="7" spans="1:17" s="1" customFormat="1" ht="15" customHeight="1" x14ac:dyDescent="0.25">
      <c r="A7" s="7" t="s">
        <v>7</v>
      </c>
      <c r="B7" s="93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112" t="s">
        <v>9</v>
      </c>
      <c r="M7" s="112"/>
      <c r="N7" s="8"/>
      <c r="O7" s="3"/>
      <c r="P7" s="110">
        <v>561010000</v>
      </c>
      <c r="Q7" s="110"/>
    </row>
    <row r="8" spans="1:17" s="1" customFormat="1" ht="15" customHeight="1" x14ac:dyDescent="0.25">
      <c r="A8" s="7" t="s">
        <v>10</v>
      </c>
      <c r="B8" s="93" t="s">
        <v>11</v>
      </c>
      <c r="C8" s="93"/>
      <c r="D8" s="93"/>
      <c r="E8" s="93"/>
      <c r="F8" s="93"/>
      <c r="G8" s="93"/>
      <c r="H8" s="93"/>
      <c r="I8" s="93"/>
      <c r="J8" s="93"/>
      <c r="K8" s="93"/>
      <c r="L8" s="87" t="s">
        <v>12</v>
      </c>
      <c r="M8" s="87"/>
      <c r="N8" s="8"/>
      <c r="O8" s="3"/>
      <c r="P8" s="110">
        <v>420</v>
      </c>
      <c r="Q8" s="110"/>
    </row>
    <row r="9" spans="1:17" s="1" customFormat="1" ht="15" customHeight="1" x14ac:dyDescent="0.25">
      <c r="A9" s="95" t="s">
        <v>116</v>
      </c>
      <c r="B9" s="95"/>
      <c r="C9" s="95"/>
      <c r="D9" s="95"/>
      <c r="E9" s="111">
        <v>350</v>
      </c>
      <c r="F9" s="111"/>
      <c r="G9" s="107" t="s">
        <v>14</v>
      </c>
      <c r="H9" s="107"/>
      <c r="I9" s="107"/>
      <c r="J9" s="107"/>
      <c r="K9" s="107"/>
      <c r="L9" s="107"/>
      <c r="M9" s="107"/>
      <c r="N9" s="107"/>
      <c r="O9" s="9"/>
      <c r="P9" s="9"/>
      <c r="Q9" s="9"/>
    </row>
    <row r="10" spans="1:17" s="1" customFormat="1" ht="15" customHeight="1" x14ac:dyDescent="0.25">
      <c r="A10" s="95" t="s">
        <v>15</v>
      </c>
      <c r="B10" s="95"/>
      <c r="C10" s="95"/>
      <c r="D10" s="95"/>
      <c r="E10" s="106"/>
      <c r="F10" s="106"/>
      <c r="G10" s="108" t="str">
        <f>IF(E10&gt;0,VLOOKUP(E10,'[1]Ф 4.1 0611010'!B$1:C$65536,2,FALSE),"")</f>
        <v/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7" s="1" customFormat="1" ht="15.75" customHeight="1" x14ac:dyDescent="0.25">
      <c r="A11" s="95" t="s">
        <v>17</v>
      </c>
      <c r="B11" s="95"/>
      <c r="C11" s="95"/>
      <c r="D11" s="95"/>
      <c r="E11" s="109" t="s">
        <v>150</v>
      </c>
      <c r="F11" s="109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1" customFormat="1" ht="59.25" customHeight="1" x14ac:dyDescent="0.25">
      <c r="A12" s="95" t="s">
        <v>18</v>
      </c>
      <c r="B12" s="95"/>
      <c r="C12" s="95"/>
      <c r="D12" s="95"/>
      <c r="E12" s="106" t="s">
        <v>114</v>
      </c>
      <c r="F12" s="106"/>
      <c r="G12" s="107" t="e">
        <f>VLOOKUP(RIGHT(E12,4),'[1]Ф 4.1 0611010'!A$1:B$65536,2,FALSE)</f>
        <v>#N/A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s="1" customFormat="1" ht="16.5" customHeight="1" x14ac:dyDescent="0.25">
      <c r="A13" s="10" t="s">
        <v>137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6.5" thickBot="1" x14ac:dyDescent="0.3">
      <c r="A14" s="11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9.25" customHeight="1" thickTop="1" thickBot="1" x14ac:dyDescent="0.3">
      <c r="A15" s="104" t="s">
        <v>20</v>
      </c>
      <c r="B15" s="104" t="s">
        <v>118</v>
      </c>
      <c r="C15" s="104" t="s">
        <v>22</v>
      </c>
      <c r="D15" s="104" t="s">
        <v>119</v>
      </c>
      <c r="E15" s="104" t="s">
        <v>24</v>
      </c>
      <c r="F15" s="104"/>
      <c r="G15" s="104" t="s">
        <v>25</v>
      </c>
      <c r="H15" s="104" t="s">
        <v>120</v>
      </c>
      <c r="I15" s="104" t="s">
        <v>121</v>
      </c>
      <c r="J15" s="104" t="s">
        <v>27</v>
      </c>
      <c r="K15" s="104"/>
      <c r="L15" s="104"/>
      <c r="M15" s="104"/>
      <c r="N15" s="104" t="s">
        <v>28</v>
      </c>
      <c r="O15" s="104"/>
      <c r="P15" s="104" t="s">
        <v>29</v>
      </c>
      <c r="Q15" s="104"/>
    </row>
    <row r="16" spans="1:17" s="1" customFormat="1" ht="17.25" customHeight="1" thickTop="1" thickBot="1" x14ac:dyDescent="0.3">
      <c r="A16" s="104"/>
      <c r="B16" s="104"/>
      <c r="C16" s="104"/>
      <c r="D16" s="104"/>
      <c r="E16" s="104" t="s">
        <v>30</v>
      </c>
      <c r="F16" s="104" t="s">
        <v>31</v>
      </c>
      <c r="G16" s="104"/>
      <c r="H16" s="104"/>
      <c r="I16" s="104"/>
      <c r="J16" s="104" t="s">
        <v>30</v>
      </c>
      <c r="K16" s="104" t="s">
        <v>122</v>
      </c>
      <c r="L16" s="104"/>
      <c r="M16" s="104"/>
      <c r="N16" s="104" t="s">
        <v>30</v>
      </c>
      <c r="O16" s="104" t="s">
        <v>123</v>
      </c>
      <c r="P16" s="104"/>
      <c r="Q16" s="104"/>
    </row>
    <row r="17" spans="1:17" s="1" customFormat="1" ht="51.75" customHeight="1" thickTop="1" thickBot="1" x14ac:dyDescent="0.3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 t="s">
        <v>124</v>
      </c>
      <c r="L17" s="104" t="s">
        <v>125</v>
      </c>
      <c r="M17" s="104"/>
      <c r="N17" s="104"/>
      <c r="O17" s="104"/>
      <c r="P17" s="104" t="s">
        <v>30</v>
      </c>
      <c r="Q17" s="104" t="s">
        <v>126</v>
      </c>
    </row>
    <row r="18" spans="1:17" s="1" customFormat="1" ht="143.25" thickTop="1" thickBo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50" t="s">
        <v>30</v>
      </c>
      <c r="M18" s="50" t="s">
        <v>127</v>
      </c>
      <c r="N18" s="104"/>
      <c r="O18" s="104"/>
      <c r="P18" s="104"/>
      <c r="Q18" s="104"/>
    </row>
    <row r="19" spans="1:17" s="1" customFormat="1" ht="17.25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15</v>
      </c>
      <c r="O19" s="12">
        <v>16</v>
      </c>
      <c r="P19" s="12">
        <v>14</v>
      </c>
      <c r="Q19" s="12">
        <v>15</v>
      </c>
    </row>
    <row r="20" spans="1:17" s="1" customFormat="1" ht="17.25" thickTop="1" thickBot="1" x14ac:dyDescent="0.3">
      <c r="A20" s="12" t="s">
        <v>138</v>
      </c>
      <c r="B20" s="13" t="s">
        <v>33</v>
      </c>
      <c r="C20" s="14" t="s">
        <v>34</v>
      </c>
      <c r="D20" s="15">
        <f>SUM(D21:D25)</f>
        <v>80000</v>
      </c>
      <c r="E20" s="16">
        <v>800</v>
      </c>
      <c r="F20" s="16">
        <v>0</v>
      </c>
      <c r="G20" s="16">
        <v>0</v>
      </c>
      <c r="H20" s="16">
        <v>0</v>
      </c>
      <c r="I20" s="15">
        <f>SUM(I21:I24)</f>
        <v>22786</v>
      </c>
      <c r="J20" s="17" t="s">
        <v>33</v>
      </c>
      <c r="K20" s="17" t="s">
        <v>33</v>
      </c>
      <c r="L20" s="17" t="s">
        <v>33</v>
      </c>
      <c r="M20" s="17" t="s">
        <v>33</v>
      </c>
      <c r="N20" s="17" t="s">
        <v>33</v>
      </c>
      <c r="O20" s="17" t="s">
        <v>33</v>
      </c>
      <c r="P20" s="81">
        <f>E20-G20+H20+I20-J26</f>
        <v>0</v>
      </c>
      <c r="Q20" s="16">
        <v>0</v>
      </c>
    </row>
    <row r="21" spans="1:17" s="1" customFormat="1" ht="33" thickTop="1" thickBot="1" x14ac:dyDescent="0.3">
      <c r="A21" s="18" t="s">
        <v>128</v>
      </c>
      <c r="B21" s="13" t="s">
        <v>33</v>
      </c>
      <c r="C21" s="14" t="s">
        <v>36</v>
      </c>
      <c r="D21" s="16">
        <f>D26</f>
        <v>80000</v>
      </c>
      <c r="E21" s="17" t="s">
        <v>33</v>
      </c>
      <c r="F21" s="17" t="s">
        <v>33</v>
      </c>
      <c r="G21" s="17" t="s">
        <v>33</v>
      </c>
      <c r="H21" s="17" t="s">
        <v>33</v>
      </c>
      <c r="I21" s="16">
        <f>9764.5+13320.6-299.1</f>
        <v>22786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17" t="s">
        <v>33</v>
      </c>
      <c r="Q21" s="17" t="s">
        <v>33</v>
      </c>
    </row>
    <row r="22" spans="1:17" s="1" customFormat="1" ht="17.25" thickTop="1" thickBot="1" x14ac:dyDescent="0.3">
      <c r="A22" s="19" t="s">
        <v>129</v>
      </c>
      <c r="B22" s="13" t="s">
        <v>33</v>
      </c>
      <c r="C22" s="14" t="s">
        <v>38</v>
      </c>
      <c r="D22" s="16">
        <v>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0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7" s="1" customFormat="1" ht="17.25" thickTop="1" thickBot="1" x14ac:dyDescent="0.3">
      <c r="A23" s="18" t="s">
        <v>130</v>
      </c>
      <c r="B23" s="13" t="s">
        <v>33</v>
      </c>
      <c r="C23" s="14" t="s">
        <v>40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7" s="1" customFormat="1" ht="17.25" thickTop="1" thickBot="1" x14ac:dyDescent="0.3">
      <c r="A24" s="18" t="s">
        <v>131</v>
      </c>
      <c r="B24" s="13" t="s">
        <v>33</v>
      </c>
      <c r="C24" s="14" t="s">
        <v>42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/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7" s="1" customFormat="1" ht="17.25" thickTop="1" thickBot="1" x14ac:dyDescent="0.3">
      <c r="A25" s="18" t="s">
        <v>43</v>
      </c>
      <c r="B25" s="13" t="s">
        <v>33</v>
      </c>
      <c r="C25" s="14" t="s">
        <v>44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7" s="1" customFormat="1" ht="17.25" thickTop="1" thickBot="1" x14ac:dyDescent="0.3">
      <c r="A26" s="12" t="s">
        <v>139</v>
      </c>
      <c r="B26" s="12" t="s">
        <v>33</v>
      </c>
      <c r="C26" s="14" t="s">
        <v>45</v>
      </c>
      <c r="D26" s="15">
        <f>D28+D63</f>
        <v>80000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15">
        <f t="shared" ref="J26:O26" si="0">J28+J63</f>
        <v>23586.000000000004</v>
      </c>
      <c r="K26" s="15">
        <f t="shared" si="0"/>
        <v>0</v>
      </c>
      <c r="L26" s="15">
        <f t="shared" si="0"/>
        <v>0</v>
      </c>
      <c r="M26" s="15">
        <f t="shared" si="0"/>
        <v>0</v>
      </c>
      <c r="N26" s="15">
        <f t="shared" si="0"/>
        <v>0</v>
      </c>
      <c r="O26" s="15">
        <f t="shared" si="0"/>
        <v>0</v>
      </c>
      <c r="P26" s="17" t="s">
        <v>33</v>
      </c>
      <c r="Q26" s="17" t="s">
        <v>33</v>
      </c>
    </row>
    <row r="27" spans="1:17" s="1" customFormat="1" ht="17.25" thickTop="1" thickBot="1" x14ac:dyDescent="0.3">
      <c r="A27" s="20" t="s">
        <v>46</v>
      </c>
      <c r="B27" s="13"/>
      <c r="C27" s="14"/>
      <c r="D27" s="15"/>
      <c r="E27" s="15"/>
      <c r="F27" s="17"/>
      <c r="G27" s="17"/>
      <c r="H27" s="17"/>
      <c r="I27" s="17"/>
      <c r="J27" s="15"/>
      <c r="K27" s="15"/>
      <c r="L27" s="15"/>
      <c r="M27" s="15"/>
      <c r="N27" s="15"/>
      <c r="O27" s="15"/>
      <c r="P27" s="17"/>
      <c r="Q27" s="17"/>
    </row>
    <row r="28" spans="1:17" s="1" customFormat="1" ht="17.25" thickTop="1" thickBot="1" x14ac:dyDescent="0.3">
      <c r="A28" s="13" t="s">
        <v>47</v>
      </c>
      <c r="B28" s="13">
        <v>2000</v>
      </c>
      <c r="C28" s="14" t="s">
        <v>48</v>
      </c>
      <c r="D28" s="15">
        <f>D29+D34+D51+D54+D58+D62</f>
        <v>80000</v>
      </c>
      <c r="E28" s="17" t="s">
        <v>33</v>
      </c>
      <c r="F28" s="17" t="s">
        <v>33</v>
      </c>
      <c r="G28" s="17" t="s">
        <v>33</v>
      </c>
      <c r="H28" s="17" t="s">
        <v>33</v>
      </c>
      <c r="I28" s="17" t="s">
        <v>33</v>
      </c>
      <c r="J28" s="15">
        <f t="shared" ref="J28:O28" si="1">J29+J34+J51+J54+J58+J62</f>
        <v>23586.000000000004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5">
        <f t="shared" si="1"/>
        <v>0</v>
      </c>
      <c r="P28" s="17" t="s">
        <v>33</v>
      </c>
      <c r="Q28" s="17" t="s">
        <v>33</v>
      </c>
    </row>
    <row r="29" spans="1:17" s="1" customFormat="1" ht="17.25" thickTop="1" thickBot="1" x14ac:dyDescent="0.3">
      <c r="A29" s="21" t="s">
        <v>49</v>
      </c>
      <c r="B29" s="13">
        <v>2100</v>
      </c>
      <c r="C29" s="14" t="s">
        <v>50</v>
      </c>
      <c r="D29" s="15">
        <f>D30+D33</f>
        <v>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2">J30+J33</f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7" t="s">
        <v>33</v>
      </c>
      <c r="Q29" s="17" t="s">
        <v>33</v>
      </c>
    </row>
    <row r="30" spans="1:17" s="1" customFormat="1" ht="17.25" thickTop="1" thickBot="1" x14ac:dyDescent="0.3">
      <c r="A30" s="22" t="s">
        <v>51</v>
      </c>
      <c r="B30" s="23">
        <v>2110</v>
      </c>
      <c r="C30" s="23">
        <v>100</v>
      </c>
      <c r="D30" s="24">
        <f>SUM(D31:D32)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24">
        <f t="shared" ref="J30:O30" si="3">SUM(J31:J32)</f>
        <v>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17" t="s">
        <v>33</v>
      </c>
      <c r="Q30" s="17" t="s">
        <v>33</v>
      </c>
    </row>
    <row r="31" spans="1:17" s="1" customFormat="1" ht="17.25" thickTop="1" thickBot="1" x14ac:dyDescent="0.3">
      <c r="A31" s="25" t="s">
        <v>53</v>
      </c>
      <c r="B31" s="50">
        <v>2111</v>
      </c>
      <c r="C31" s="50">
        <v>110</v>
      </c>
      <c r="D31" s="26"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7" t="s">
        <v>33</v>
      </c>
      <c r="Q31" s="17" t="s">
        <v>33</v>
      </c>
    </row>
    <row r="32" spans="1:17" s="1" customFormat="1" ht="17.25" thickTop="1" thickBot="1" x14ac:dyDescent="0.3">
      <c r="A32" s="25" t="s">
        <v>54</v>
      </c>
      <c r="B32" s="50">
        <v>2112</v>
      </c>
      <c r="C32" s="50">
        <v>120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8" t="s">
        <v>55</v>
      </c>
      <c r="B33" s="23">
        <v>2120</v>
      </c>
      <c r="C33" s="23">
        <v>130</v>
      </c>
      <c r="D33" s="29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30" t="s">
        <v>56</v>
      </c>
      <c r="B34" s="13">
        <v>2200</v>
      </c>
      <c r="C34" s="13">
        <v>140</v>
      </c>
      <c r="D34" s="15">
        <f>SUM(D35:D41)+D48</f>
        <v>80000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15">
        <f t="shared" ref="J34:O34" si="4">SUM(J35:J41)+J48</f>
        <v>23586.000000000004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 t="shared" si="4"/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22" t="s">
        <v>57</v>
      </c>
      <c r="B35" s="23">
        <v>2210</v>
      </c>
      <c r="C35" s="23">
        <v>150</v>
      </c>
      <c r="D35" s="29">
        <v>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58</v>
      </c>
      <c r="B36" s="23">
        <v>2220</v>
      </c>
      <c r="C36" s="23">
        <v>160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59</v>
      </c>
      <c r="B37" s="23">
        <v>2230</v>
      </c>
      <c r="C37" s="23">
        <v>170</v>
      </c>
      <c r="D37" s="29">
        <v>80000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f>52238.3-28652.3</f>
        <v>23586.000000000004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60</v>
      </c>
      <c r="B38" s="23">
        <v>2240</v>
      </c>
      <c r="C38" s="23">
        <v>180</v>
      </c>
      <c r="D38" s="29">
        <v>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61</v>
      </c>
      <c r="B39" s="23">
        <v>2250</v>
      </c>
      <c r="C39" s="23">
        <v>190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8" t="s">
        <v>62</v>
      </c>
      <c r="B40" s="23">
        <v>2260</v>
      </c>
      <c r="C40" s="23">
        <v>200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63</v>
      </c>
      <c r="B41" s="23">
        <v>2270</v>
      </c>
      <c r="C41" s="23">
        <v>210</v>
      </c>
      <c r="D41" s="24">
        <f>SUM(D42:D47)</f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4">
        <f t="shared" ref="J41:O41" si="5">SUM(J42:J47)</f>
        <v>0</v>
      </c>
      <c r="K41" s="24">
        <f t="shared" si="5"/>
        <v>0</v>
      </c>
      <c r="L41" s="24">
        <f t="shared" si="5"/>
        <v>0</v>
      </c>
      <c r="M41" s="24">
        <f t="shared" si="5"/>
        <v>0</v>
      </c>
      <c r="N41" s="24">
        <f t="shared" si="5"/>
        <v>0</v>
      </c>
      <c r="O41" s="24">
        <f t="shared" si="5"/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5" t="s">
        <v>64</v>
      </c>
      <c r="B42" s="50">
        <v>2271</v>
      </c>
      <c r="C42" s="50">
        <v>220</v>
      </c>
      <c r="D42" s="26"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65</v>
      </c>
      <c r="B43" s="50">
        <v>2272</v>
      </c>
      <c r="C43" s="23">
        <v>230</v>
      </c>
      <c r="D43" s="29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66</v>
      </c>
      <c r="B44" s="50">
        <v>2273</v>
      </c>
      <c r="C44" s="50">
        <v>240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67</v>
      </c>
      <c r="B45" s="50">
        <v>2274</v>
      </c>
      <c r="C45" s="23">
        <v>250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68</v>
      </c>
      <c r="B46" s="50">
        <v>2275</v>
      </c>
      <c r="C46" s="50">
        <v>260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132</v>
      </c>
      <c r="B47" s="50">
        <v>2276</v>
      </c>
      <c r="C47" s="50">
        <v>270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33" thickTop="1" thickBot="1" x14ac:dyDescent="0.3">
      <c r="A48" s="28" t="s">
        <v>70</v>
      </c>
      <c r="B48" s="23">
        <v>2280</v>
      </c>
      <c r="C48" s="23">
        <v>280</v>
      </c>
      <c r="D48" s="24">
        <f>SUM(D49:D50)</f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4">
        <f t="shared" ref="J48:O48" si="6">SUM(J49:J50)</f>
        <v>0</v>
      </c>
      <c r="K48" s="24">
        <f t="shared" si="6"/>
        <v>0</v>
      </c>
      <c r="L48" s="24">
        <f t="shared" si="6"/>
        <v>0</v>
      </c>
      <c r="M48" s="24">
        <f t="shared" si="6"/>
        <v>0</v>
      </c>
      <c r="N48" s="24">
        <f t="shared" si="6"/>
        <v>0</v>
      </c>
      <c r="O48" s="24">
        <f t="shared" si="6"/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31" t="s">
        <v>71</v>
      </c>
      <c r="B49" s="50">
        <v>2281</v>
      </c>
      <c r="C49" s="50">
        <v>290</v>
      </c>
      <c r="D49" s="26"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25" t="s">
        <v>72</v>
      </c>
      <c r="B50" s="50">
        <v>2282</v>
      </c>
      <c r="C50" s="23">
        <v>300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17.25" thickTop="1" thickBot="1" x14ac:dyDescent="0.3">
      <c r="A51" s="21" t="s">
        <v>73</v>
      </c>
      <c r="B51" s="13">
        <v>2400</v>
      </c>
      <c r="C51" s="13">
        <v>310</v>
      </c>
      <c r="D51" s="15">
        <f>SUM(D52:D53)</f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15">
        <f t="shared" ref="J51:O51" si="7">SUM(J52:J53)</f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7"/>
        <v>0</v>
      </c>
      <c r="O51" s="15">
        <f t="shared" si="7"/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32" t="s">
        <v>74</v>
      </c>
      <c r="B52" s="23">
        <v>2410</v>
      </c>
      <c r="C52" s="23">
        <v>320</v>
      </c>
      <c r="D52" s="29"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75</v>
      </c>
      <c r="B53" s="23">
        <v>2420</v>
      </c>
      <c r="C53" s="23">
        <v>330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3" t="s">
        <v>76</v>
      </c>
      <c r="B54" s="13">
        <v>2600</v>
      </c>
      <c r="C54" s="34">
        <v>340</v>
      </c>
      <c r="D54" s="15">
        <f>SUM(D55:D57)</f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15">
        <f t="shared" ref="J54:O54" si="8">SUM(J55:J57)</f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7" t="s">
        <v>33</v>
      </c>
      <c r="Q54" s="17" t="s">
        <v>33</v>
      </c>
    </row>
    <row r="55" spans="1:17" s="1" customFormat="1" ht="33" thickTop="1" thickBot="1" x14ac:dyDescent="0.3">
      <c r="A55" s="28" t="s">
        <v>77</v>
      </c>
      <c r="B55" s="23">
        <v>2610</v>
      </c>
      <c r="C55" s="23">
        <v>350</v>
      </c>
      <c r="D55" s="29"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7" t="s">
        <v>33</v>
      </c>
      <c r="Q55" s="17" t="s">
        <v>33</v>
      </c>
    </row>
    <row r="56" spans="1:17" s="1" customFormat="1" ht="17.25" thickTop="1" thickBot="1" x14ac:dyDescent="0.3">
      <c r="A56" s="28" t="s">
        <v>78</v>
      </c>
      <c r="B56" s="23">
        <v>2620</v>
      </c>
      <c r="C56" s="23">
        <v>360</v>
      </c>
      <c r="D56" s="35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17" t="s">
        <v>33</v>
      </c>
      <c r="Q56" s="17" t="s">
        <v>33</v>
      </c>
    </row>
    <row r="57" spans="1:17" s="1" customFormat="1" ht="33" thickTop="1" thickBot="1" x14ac:dyDescent="0.3">
      <c r="A57" s="32" t="s">
        <v>79</v>
      </c>
      <c r="B57" s="23">
        <v>2630</v>
      </c>
      <c r="C57" s="23">
        <v>370</v>
      </c>
      <c r="D57" s="37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7" t="s">
        <v>33</v>
      </c>
      <c r="Q57" s="17" t="s">
        <v>33</v>
      </c>
    </row>
    <row r="58" spans="1:17" s="1" customFormat="1" ht="17.25" thickTop="1" thickBot="1" x14ac:dyDescent="0.3">
      <c r="A58" s="30" t="s">
        <v>80</v>
      </c>
      <c r="B58" s="13">
        <v>2700</v>
      </c>
      <c r="C58" s="13">
        <v>380</v>
      </c>
      <c r="D58" s="15">
        <f>SUM(D59:D61)</f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15">
        <f t="shared" ref="J58:O58" si="9">SUM(J59:J61)</f>
        <v>0</v>
      </c>
      <c r="K58" s="15">
        <f t="shared" si="9"/>
        <v>0</v>
      </c>
      <c r="L58" s="15">
        <f t="shared" si="9"/>
        <v>0</v>
      </c>
      <c r="M58" s="15">
        <f t="shared" si="9"/>
        <v>0</v>
      </c>
      <c r="N58" s="15">
        <f t="shared" si="9"/>
        <v>0</v>
      </c>
      <c r="O58" s="15">
        <f t="shared" si="9"/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28" t="s">
        <v>81</v>
      </c>
      <c r="B59" s="23">
        <v>2710</v>
      </c>
      <c r="C59" s="23">
        <v>390</v>
      </c>
      <c r="D59" s="29"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82</v>
      </c>
      <c r="B60" s="23">
        <v>2720</v>
      </c>
      <c r="C60" s="23">
        <v>400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83</v>
      </c>
      <c r="B61" s="23">
        <v>2730</v>
      </c>
      <c r="C61" s="23">
        <v>410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30" t="s">
        <v>84</v>
      </c>
      <c r="B62" s="13">
        <v>2800</v>
      </c>
      <c r="C62" s="13">
        <v>420</v>
      </c>
      <c r="D62" s="16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13" t="s">
        <v>85</v>
      </c>
      <c r="B63" s="13">
        <v>3000</v>
      </c>
      <c r="C63" s="13">
        <v>430</v>
      </c>
      <c r="D63" s="15">
        <f>D64+D78</f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5">
        <f t="shared" ref="J63:O63" si="10">J64+J78</f>
        <v>0</v>
      </c>
      <c r="K63" s="15">
        <f t="shared" si="10"/>
        <v>0</v>
      </c>
      <c r="L63" s="15">
        <f t="shared" si="10"/>
        <v>0</v>
      </c>
      <c r="M63" s="15">
        <f t="shared" si="10"/>
        <v>0</v>
      </c>
      <c r="N63" s="15">
        <f t="shared" si="10"/>
        <v>0</v>
      </c>
      <c r="O63" s="15">
        <f t="shared" si="10"/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21" t="s">
        <v>86</v>
      </c>
      <c r="B64" s="13">
        <v>3100</v>
      </c>
      <c r="C64" s="13">
        <v>440</v>
      </c>
      <c r="D64" s="15">
        <f>D65+D66+D69+D72+D76+D77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1">J65+J66+J69+J72+J76+J77</f>
        <v>0</v>
      </c>
      <c r="K64" s="15">
        <f t="shared" si="11"/>
        <v>0</v>
      </c>
      <c r="L64" s="15">
        <f t="shared" si="11"/>
        <v>0</v>
      </c>
      <c r="M64" s="15">
        <f t="shared" si="11"/>
        <v>0</v>
      </c>
      <c r="N64" s="15">
        <f t="shared" si="11"/>
        <v>0</v>
      </c>
      <c r="O64" s="15">
        <f t="shared" si="11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8" t="s">
        <v>87</v>
      </c>
      <c r="B65" s="23">
        <v>3110</v>
      </c>
      <c r="C65" s="23">
        <v>450</v>
      </c>
      <c r="D65" s="29"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32" t="s">
        <v>88</v>
      </c>
      <c r="B66" s="23">
        <v>3120</v>
      </c>
      <c r="C66" s="23">
        <v>460</v>
      </c>
      <c r="D66" s="24">
        <f>SUM(D67:D68)</f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4">
        <f t="shared" ref="J66:O66" si="12">SUM(J67:J68)</f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25" t="s">
        <v>89</v>
      </c>
      <c r="B67" s="50">
        <v>3121</v>
      </c>
      <c r="C67" s="50">
        <v>470</v>
      </c>
      <c r="D67" s="26"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90</v>
      </c>
      <c r="B68" s="50">
        <v>3122</v>
      </c>
      <c r="C68" s="50">
        <v>480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2" t="s">
        <v>91</v>
      </c>
      <c r="B69" s="23">
        <v>3130</v>
      </c>
      <c r="C69" s="23">
        <v>490</v>
      </c>
      <c r="D69" s="24">
        <f>SUM(D70:D71)</f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4">
        <f t="shared" ref="J69:O69" si="13">SUM(J70:J71)</f>
        <v>0</v>
      </c>
      <c r="K69" s="24">
        <f t="shared" si="13"/>
        <v>0</v>
      </c>
      <c r="L69" s="24">
        <f t="shared" si="13"/>
        <v>0</v>
      </c>
      <c r="M69" s="24">
        <f t="shared" si="13"/>
        <v>0</v>
      </c>
      <c r="N69" s="24">
        <f t="shared" si="13"/>
        <v>0</v>
      </c>
      <c r="O69" s="24">
        <f t="shared" si="13"/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5" t="s">
        <v>92</v>
      </c>
      <c r="B70" s="50">
        <v>3131</v>
      </c>
      <c r="C70" s="50">
        <v>500</v>
      </c>
      <c r="D70" s="26"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93</v>
      </c>
      <c r="B71" s="50">
        <v>3132</v>
      </c>
      <c r="C71" s="50">
        <v>510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2" t="s">
        <v>94</v>
      </c>
      <c r="B72" s="23">
        <v>3140</v>
      </c>
      <c r="C72" s="23">
        <v>520</v>
      </c>
      <c r="D72" s="24">
        <f>SUM(D73:D75)</f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4">
        <f t="shared" ref="J72:O72" si="14">SUM(J73:J75)</f>
        <v>0</v>
      </c>
      <c r="K72" s="24">
        <f t="shared" si="14"/>
        <v>0</v>
      </c>
      <c r="L72" s="24">
        <f t="shared" si="14"/>
        <v>0</v>
      </c>
      <c r="M72" s="24">
        <f t="shared" si="14"/>
        <v>0</v>
      </c>
      <c r="N72" s="24">
        <f t="shared" si="14"/>
        <v>0</v>
      </c>
      <c r="O72" s="24">
        <f t="shared" si="14"/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5" t="s">
        <v>133</v>
      </c>
      <c r="B73" s="50">
        <v>3141</v>
      </c>
      <c r="C73" s="50">
        <v>530</v>
      </c>
      <c r="D73" s="26"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134</v>
      </c>
      <c r="B74" s="50">
        <v>3142</v>
      </c>
      <c r="C74" s="50">
        <v>540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135</v>
      </c>
      <c r="B75" s="50">
        <v>3143</v>
      </c>
      <c r="C75" s="50">
        <v>550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2" t="s">
        <v>95</v>
      </c>
      <c r="B76" s="23">
        <v>3150</v>
      </c>
      <c r="C76" s="23">
        <v>560</v>
      </c>
      <c r="D76" s="29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96</v>
      </c>
      <c r="B77" s="23">
        <v>3160</v>
      </c>
      <c r="C77" s="23">
        <v>570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1" t="s">
        <v>97</v>
      </c>
      <c r="B78" s="13">
        <v>3200</v>
      </c>
      <c r="C78" s="13">
        <v>580</v>
      </c>
      <c r="D78" s="15">
        <f>SUM(D79:D82)</f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15">
        <f t="shared" ref="J78:O78" si="15">SUM(J79:J82)</f>
        <v>0</v>
      </c>
      <c r="K78" s="15">
        <f t="shared" si="15"/>
        <v>0</v>
      </c>
      <c r="L78" s="15">
        <f t="shared" si="15"/>
        <v>0</v>
      </c>
      <c r="M78" s="15">
        <f t="shared" si="15"/>
        <v>0</v>
      </c>
      <c r="N78" s="15">
        <f t="shared" si="15"/>
        <v>0</v>
      </c>
      <c r="O78" s="15">
        <f t="shared" si="15"/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8" t="s">
        <v>98</v>
      </c>
      <c r="B79" s="23">
        <v>3210</v>
      </c>
      <c r="C79" s="23">
        <v>590</v>
      </c>
      <c r="D79" s="29"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7" t="s">
        <v>33</v>
      </c>
      <c r="Q79" s="17" t="s">
        <v>33</v>
      </c>
    </row>
    <row r="80" spans="1:17" s="1" customFormat="1" ht="33" thickTop="1" thickBot="1" x14ac:dyDescent="0.3">
      <c r="A80" s="28" t="s">
        <v>99</v>
      </c>
      <c r="B80" s="23">
        <v>3220</v>
      </c>
      <c r="C80" s="23">
        <v>600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2" t="s">
        <v>100</v>
      </c>
      <c r="B81" s="23">
        <v>3230</v>
      </c>
      <c r="C81" s="23">
        <v>610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17.25" thickTop="1" thickBot="1" x14ac:dyDescent="0.3">
      <c r="A82" s="28" t="s">
        <v>101</v>
      </c>
      <c r="B82" s="23">
        <v>3240</v>
      </c>
      <c r="C82" s="23">
        <v>620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6.5" thickTop="1" x14ac:dyDescent="0.25">
      <c r="A83" s="38"/>
      <c r="B83" s="39"/>
      <c r="C83" s="40"/>
      <c r="D83" s="41"/>
      <c r="E83" s="41"/>
      <c r="F83" s="41"/>
      <c r="G83" s="42"/>
      <c r="H83" s="42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1" customFormat="1" ht="15.75" customHeight="1" x14ac:dyDescent="0.25">
      <c r="A84" s="44" t="s">
        <v>142</v>
      </c>
      <c r="B84" s="42"/>
      <c r="C84" s="44"/>
      <c r="D84" s="43"/>
      <c r="E84" s="43"/>
      <c r="F84" s="43"/>
      <c r="G84" s="43"/>
      <c r="H84" s="105" t="s">
        <v>151</v>
      </c>
      <c r="I84" s="105"/>
      <c r="J84" s="42"/>
      <c r="K84" s="42"/>
      <c r="L84" s="42"/>
      <c r="M84" s="42"/>
      <c r="N84" s="42"/>
      <c r="O84" s="42"/>
      <c r="P84" s="42"/>
      <c r="Q84" s="42"/>
    </row>
    <row r="85" spans="1:17" s="1" customFormat="1" x14ac:dyDescent="0.25">
      <c r="A85" s="44"/>
      <c r="B85" s="42"/>
      <c r="C85" s="44"/>
      <c r="D85" s="79" t="s">
        <v>109</v>
      </c>
      <c r="E85" s="79"/>
      <c r="F85" s="79"/>
      <c r="G85" s="42"/>
      <c r="H85" s="103" t="s">
        <v>110</v>
      </c>
      <c r="I85" s="103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 t="s">
        <v>111</v>
      </c>
      <c r="B86" s="42"/>
      <c r="C86" s="3"/>
      <c r="D86" s="77"/>
      <c r="E86" s="77"/>
      <c r="F86" s="77"/>
      <c r="G86" s="42"/>
      <c r="H86" s="102" t="s">
        <v>112</v>
      </c>
      <c r="I86" s="102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8"/>
      <c r="B87" s="42"/>
      <c r="C87" s="3"/>
      <c r="D87" s="79" t="s">
        <v>109</v>
      </c>
      <c r="E87" s="79"/>
      <c r="F87" s="79"/>
      <c r="G87" s="42"/>
      <c r="H87" s="103" t="s">
        <v>110</v>
      </c>
      <c r="I87" s="103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s="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s="1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</sheetData>
  <mergeCells count="50">
    <mergeCell ref="B6:K6"/>
    <mergeCell ref="L6:M6"/>
    <mergeCell ref="P6:Q6"/>
    <mergeCell ref="B7:K7"/>
    <mergeCell ref="L7:M7"/>
    <mergeCell ref="P7:Q7"/>
    <mergeCell ref="I1:Q2"/>
    <mergeCell ref="A3:Q3"/>
    <mergeCell ref="A4:I4"/>
    <mergeCell ref="A5:Q5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A10:D10"/>
    <mergeCell ref="E10:F10"/>
    <mergeCell ref="G10:Q10"/>
    <mergeCell ref="A11:D11"/>
    <mergeCell ref="E11:F11"/>
    <mergeCell ref="G11:Q11"/>
    <mergeCell ref="B8:K8"/>
    <mergeCell ref="L8:M8"/>
    <mergeCell ref="P8:Q8"/>
    <mergeCell ref="A9:D9"/>
    <mergeCell ref="E9:F9"/>
    <mergeCell ref="G9:N9"/>
    <mergeCell ref="H86:I86"/>
    <mergeCell ref="H87:I87"/>
    <mergeCell ref="K17:K18"/>
    <mergeCell ref="L17:M17"/>
    <mergeCell ref="P17:P18"/>
    <mergeCell ref="Q17:Q18"/>
    <mergeCell ref="H84:I84"/>
    <mergeCell ref="H85:I85"/>
    <mergeCell ref="I15:I18"/>
    <mergeCell ref="J15:M15"/>
    <mergeCell ref="N15:O15"/>
    <mergeCell ref="P15:Q16"/>
    <mergeCell ref="E16:E18"/>
    <mergeCell ref="F16:F18"/>
    <mergeCell ref="J16:J18"/>
    <mergeCell ref="K16:M16"/>
    <mergeCell ref="N16:N18"/>
    <mergeCell ref="O16:O18"/>
  </mergeCells>
  <pageMargins left="0.31496062992125984" right="0.31496062992125984" top="0.35433070866141736" bottom="0.35433070866141736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Настя</cp:lastModifiedBy>
  <cp:lastPrinted>2023-03-17T10:22:02Z</cp:lastPrinted>
  <dcterms:created xsi:type="dcterms:W3CDTF">2018-07-09T07:35:28Z</dcterms:created>
  <dcterms:modified xsi:type="dcterms:W3CDTF">2023-07-12T09:12:48Z</dcterms:modified>
</cp:coreProperties>
</file>