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  <sheet name="Аркуш1" sheetId="2" r:id="rId2"/>
  </sheets>
  <externalReferences>
    <externalReference r:id="rId3"/>
  </externalReferences>
  <definedNames>
    <definedName name="_xlnm.Print_Area" localSheetId="0">'0611010'!$A$1:$N$104</definedName>
  </definedNames>
  <calcPr calcId="144525"/>
</workbook>
</file>

<file path=xl/calcChain.xml><?xml version="1.0" encoding="utf-8"?>
<calcChain xmlns="http://schemas.openxmlformats.org/spreadsheetml/2006/main">
  <c r="F34" i="1" l="1"/>
  <c r="J41" i="1" l="1"/>
  <c r="J42" i="1"/>
  <c r="J46" i="1" l="1"/>
  <c r="J32" i="1" l="1"/>
  <c r="J31" i="1"/>
  <c r="J35" i="1" l="1"/>
  <c r="J40" i="1" l="1"/>
  <c r="J39" i="1"/>
  <c r="J38" i="1"/>
  <c r="J34" i="1"/>
  <c r="J33" i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I80" i="1"/>
  <c r="H80" i="1"/>
  <c r="H79" i="1" s="1"/>
  <c r="G80" i="1"/>
  <c r="G79" i="1" s="1"/>
  <c r="F80" i="1"/>
  <c r="J79" i="1"/>
  <c r="I79" i="1"/>
  <c r="F79" i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K59" i="1" s="1"/>
  <c r="J62" i="1"/>
  <c r="J60" i="1" s="1"/>
  <c r="I62" i="1"/>
  <c r="I60" i="1" s="1"/>
  <c r="H62" i="1"/>
  <c r="G62" i="1"/>
  <c r="G60" i="1" s="1"/>
  <c r="G59" i="1" s="1"/>
  <c r="F62" i="1"/>
  <c r="F60" i="1" s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H25" i="1" s="1"/>
  <c r="F26" i="1"/>
  <c r="F25" i="1" s="1"/>
  <c r="G23" i="1"/>
  <c r="G13" i="1"/>
  <c r="J5" i="1"/>
  <c r="F59" i="1" l="1"/>
  <c r="J59" i="1"/>
  <c r="L62" i="1"/>
  <c r="I59" i="1"/>
  <c r="K30" i="1"/>
  <c r="K24" i="1" s="1"/>
  <c r="K23" i="1" s="1"/>
  <c r="H30" i="1"/>
  <c r="J30" i="1"/>
  <c r="J24" i="1" s="1"/>
  <c r="J23" i="1" s="1"/>
  <c r="L47" i="1"/>
  <c r="L50" i="1"/>
  <c r="L54" i="1"/>
  <c r="H60" i="1"/>
  <c r="H59" i="1" s="1"/>
  <c r="L59" i="1" s="1"/>
  <c r="L74" i="1"/>
  <c r="L79" i="1"/>
  <c r="L80" i="1"/>
  <c r="L65" i="1"/>
  <c r="L68" i="1"/>
  <c r="L84" i="1"/>
  <c r="H24" i="1"/>
  <c r="L60" i="1"/>
  <c r="I30" i="1"/>
  <c r="I24" i="1" s="1"/>
  <c r="I23" i="1" s="1"/>
  <c r="L44" i="1"/>
  <c r="F30" i="1"/>
  <c r="F24" i="1" s="1"/>
  <c r="F23" i="1" s="1"/>
  <c r="L37" i="1"/>
  <c r="L25" i="1"/>
  <c r="L26" i="1"/>
  <c r="H23" i="1" l="1"/>
  <c r="L30" i="1"/>
  <c r="L23" i="1"/>
  <c r="L24" i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<sst xmlns="http://schemas.openxmlformats.org/spreadsheetml/2006/main" count="126" uniqueCount="119">
  <si>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</si>
  <si>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</si>
  <si>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</si>
  <si>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</si>
  <si>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</si>
  <si>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</si>
  <si>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</si>
  <si>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</si>
  <si>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</si>
  <si>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</si>
  <si>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</si>
  <si>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</si>
  <si>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</si>
  <si>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</si>
  <si>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</si>
  <si>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</si>
  <si>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</si>
  <si>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</si>
  <si>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</si>
  <si>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</si>
  <si>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</si>
  <si>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</si>
  <si>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</si>
  <si>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</si>
  <si>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</si>
  <si>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</si>
  <si>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</si>
  <si>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</si>
  <si>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</si>
  <si>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</si>
  <si>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</si>
  <si>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</si>
  <si>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</si>
  <si>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</si>
  <si>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</si>
  <si>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</si>
  <si>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</si>
  <si>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</si>
  <si>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</si>
  <si>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</si>
  <si>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</si>
  <si>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</si>
  <si>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</si>
  <si>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</si>
  <si>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</si>
  <si>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</si>
  <si>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</si>
  <si>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</si>
  <si>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</si>
  <si>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</si>
  <si>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</si>
  <si>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</si>
  <si>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</si>
  <si>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</si>
  <si>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</si>
  <si>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</si>
  <si>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</si>
  <si>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</si>
  <si>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</si>
  <si>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</si>
  <si>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</si>
  <si>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</si>
  <si>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</si>
  <si>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</si>
  <si>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</si>
  <si>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</si>
  <si>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</si>
  <si>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</si>
  <si>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</si>
  <si>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</si>
  <si>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</si>
  <si>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</si>
  <si>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</si>
  <si>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</si>
  <si>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</si>
  <si>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</si>
  <si>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</si>
  <si>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</si>
  <si>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</si>
  <si>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</si>
  <si>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</si>
  <si>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</si>
  <si>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</si>
  <si>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</si>
  <si>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</si>
  <si>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</si>
  <si>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</si>
  <si>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</si>
  <si>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</si>
  <si>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</si>
  <si>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</si>
  <si>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</si>
  <si>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</si>
  <si>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</si>
  <si>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</si>
  <si>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</si>
  <si>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</si>
  <si>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</si>
  <si>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</si>
  <si>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</si>
  <si>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</si>
  <si>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</si>
  <si>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</si>
  <si>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</si>
  <si>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</si>
  <si>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</si>
  <si>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</si>
  <si>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</si>
  <si>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</si>
  <si>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</si>
  <si>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</si>
  <si>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</si>
  <si>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</si>
  <si>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</si>
  <si>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</si>
  <si>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Б.М.Турович</t>
  </si>
  <si>
    <t>06</t>
  </si>
  <si>
    <t>за І півріччя 2023 р</t>
  </si>
  <si>
    <t>___ липня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</si>
</sst>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104"/>
  <sheetViews>
    <sheetView tabSelected="1" view="pageBreakPreview" topLeftCell="A4" zoomScale="112" zoomScaleSheetLayoutView="112" workbookViewId="0">
      <pane ySplit="13" topLeftCell="A17" activePane="bottomLeft" state="frozen"/>
      <selection activeCell="E17" sqref="E17"/>
      <selection pane="bottomLeft" activeCell="O7" sqref="O1:Z1048576"/>
    </sheetView>
  </sheetViews>
  <sheetFormatPr defaultRowHeight="15" x14ac:dyDescent="0.25"/>
  <cols>
    <col min="1" max="2" width="0.7109375" customWidth="1"/>
    <col min="3" max="3" width="54.140625" customWidth="1"/>
    <col min="6" max="6" width="11.7109375" customWidth="1"/>
    <col min="7" max="7" width="11.5703125" customWidth="1"/>
    <col min="8" max="8" width="10.7109375" customWidth="1"/>
    <col min="9" max="9" width="15.85546875" customWidth="1"/>
    <col min="10" max="10" width="10.85546875" customWidth="1"/>
    <col min="11" max="11" width="0.140625" hidden="1" customWidth="1"/>
    <col min="12" max="12" width="10.140625" customWidth="1"/>
    <col min="13" max="13" width="1.7109375" customWidth="1"/>
    <col min="14" max="14" width="0.85546875" customWidth="1"/>
  </cols>
  <sheetData>
    <row r="1" spans="1:14" s="77" customFormat="1" ht="12" customHeight="1" x14ac:dyDescent="0.2">
      <c r="A1" s="90"/>
      <c r="B1" s="78"/>
      <c r="C1" s="78"/>
      <c r="D1" s="78"/>
      <c r="E1" s="78"/>
      <c r="F1" s="78"/>
      <c r="G1" s="78"/>
      <c r="H1" s="78"/>
      <c r="I1" s="107" t="s">
        <v>0</v>
      </c>
      <c r="J1" s="107"/>
      <c r="K1" s="107"/>
      <c r="L1" s="107"/>
      <c r="M1" s="90"/>
      <c r="N1" s="78"/>
    </row>
    <row r="2" spans="1:14" s="77" customFormat="1" ht="12" x14ac:dyDescent="0.2">
      <c r="A2" s="90"/>
      <c r="B2" s="78"/>
      <c r="C2" s="78"/>
      <c r="D2" s="78"/>
      <c r="E2" s="78"/>
      <c r="F2" s="78"/>
      <c r="G2" s="78"/>
      <c r="H2" s="78"/>
      <c r="I2" s="107"/>
      <c r="J2" s="107"/>
      <c r="K2" s="107"/>
      <c r="L2" s="107"/>
      <c r="M2" s="90"/>
      <c r="N2" s="78"/>
    </row>
    <row r="3" spans="1:14" s="77" customFormat="1" ht="12" x14ac:dyDescent="0.2">
      <c r="A3" s="90"/>
      <c r="B3" s="78"/>
      <c r="C3" s="78"/>
      <c r="D3" s="78"/>
      <c r="E3" s="78"/>
      <c r="F3" s="78"/>
      <c r="G3" s="78"/>
      <c r="H3" s="78"/>
      <c r="I3" s="107"/>
      <c r="J3" s="107"/>
      <c r="K3" s="107"/>
      <c r="L3" s="107"/>
      <c r="M3" s="90"/>
      <c r="N3" s="78"/>
    </row>
    <row r="4" spans="1:14" s="77" customFormat="1" ht="12" x14ac:dyDescent="0.2">
      <c r="A4" s="80"/>
      <c r="B4" s="80"/>
      <c r="C4" s="108" t="s">
        <v>1</v>
      </c>
      <c r="D4" s="108"/>
      <c r="E4" s="108"/>
      <c r="F4" s="108"/>
      <c r="G4" s="108"/>
      <c r="H4" s="108"/>
      <c r="I4" s="108"/>
      <c r="J4" s="108"/>
      <c r="K4" s="108"/>
      <c r="L4" s="108"/>
      <c r="M4" s="80"/>
      <c r="N4" s="80"/>
    </row>
    <row r="5" spans="1:14" s="77" customFormat="1" ht="12" x14ac:dyDescent="0.2">
      <c r="A5" s="80"/>
      <c r="B5" s="80"/>
      <c r="C5" s="109" t="s">
        <v>110</v>
      </c>
      <c r="D5" s="109"/>
      <c r="E5" s="109"/>
      <c r="F5" s="109"/>
      <c r="G5" s="109"/>
      <c r="H5" s="109"/>
      <c r="I5" s="79"/>
      <c r="J5" s="80" t="str">
        <f>IF([1]ЗАПОЛНИТЬ!$F$7=1,[1]шапки!#REF!,"")</f>
        <v/>
      </c>
      <c r="K5" s="80"/>
      <c r="L5" s="80"/>
      <c r="M5" s="80"/>
      <c r="N5" s="80"/>
    </row>
    <row r="6" spans="1:14" s="77" customFormat="1" ht="12" x14ac:dyDescent="0.2">
      <c r="A6" s="78"/>
      <c r="B6" s="78"/>
      <c r="C6" s="108" t="s">
        <v>117</v>
      </c>
      <c r="D6" s="108"/>
      <c r="E6" s="108"/>
      <c r="F6" s="108"/>
      <c r="G6" s="108"/>
      <c r="H6" s="108"/>
      <c r="I6" s="108"/>
      <c r="J6" s="108"/>
      <c r="K6" s="108"/>
      <c r="L6" s="108"/>
      <c r="M6" s="78"/>
      <c r="N6" s="78"/>
    </row>
    <row r="7" spans="1:14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 t="s">
        <v>2</v>
      </c>
      <c r="M7" s="78"/>
      <c r="N7" s="78"/>
    </row>
    <row r="8" spans="1:14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  <c r="M8" s="78"/>
      <c r="N8" s="78"/>
    </row>
    <row r="9" spans="1:14" s="77" customFormat="1" ht="22.5" customHeight="1" x14ac:dyDescent="0.2">
      <c r="A9" s="7"/>
      <c r="B9" s="91"/>
      <c r="C9" s="82" t="s">
        <v>3</v>
      </c>
      <c r="D9" s="113" t="s">
        <v>109</v>
      </c>
      <c r="E9" s="113"/>
      <c r="F9" s="113"/>
      <c r="G9" s="113"/>
      <c r="H9" s="113"/>
      <c r="I9" s="113"/>
      <c r="J9" s="83" t="s">
        <v>4</v>
      </c>
      <c r="K9" s="78"/>
      <c r="L9" s="5">
        <v>25675242</v>
      </c>
      <c r="M9" s="7"/>
      <c r="N9" s="91"/>
    </row>
    <row r="10" spans="1:14" s="77" customFormat="1" ht="15" customHeight="1" x14ac:dyDescent="0.2">
      <c r="A10" s="7"/>
      <c r="B10" s="84"/>
      <c r="C10" s="84" t="s">
        <v>5</v>
      </c>
      <c r="D10" s="100" t="s">
        <v>111</v>
      </c>
      <c r="E10" s="100"/>
      <c r="F10" s="100"/>
      <c r="G10" s="100"/>
      <c r="H10" s="100"/>
      <c r="I10" s="100"/>
      <c r="J10" s="78" t="s">
        <v>6</v>
      </c>
      <c r="K10" s="78"/>
      <c r="L10" s="6">
        <v>561010000</v>
      </c>
      <c r="M10" s="7"/>
      <c r="N10" s="84"/>
    </row>
    <row r="11" spans="1:14" s="77" customFormat="1" ht="15" customHeight="1" x14ac:dyDescent="0.2">
      <c r="A11" s="7"/>
      <c r="B11" s="84"/>
      <c r="C11" s="85" t="s">
        <v>7</v>
      </c>
      <c r="D11" s="102" t="s">
        <v>112</v>
      </c>
      <c r="E11" s="102"/>
      <c r="F11" s="102"/>
      <c r="G11" s="102"/>
      <c r="H11" s="102"/>
      <c r="I11" s="102"/>
      <c r="J11" s="78" t="s">
        <v>8</v>
      </c>
      <c r="K11" s="78"/>
      <c r="L11" s="6">
        <v>420</v>
      </c>
      <c r="M11" s="7"/>
      <c r="N11" s="84"/>
    </row>
    <row r="12" spans="1:14" s="77" customFormat="1" ht="15" customHeight="1" x14ac:dyDescent="0.2">
      <c r="A12" s="7"/>
      <c r="B12" s="91"/>
      <c r="C12" s="103" t="s">
        <v>108</v>
      </c>
      <c r="D12" s="103"/>
      <c r="E12" s="103"/>
      <c r="F12" s="86" t="s">
        <v>106</v>
      </c>
      <c r="G12" s="102" t="s">
        <v>107</v>
      </c>
      <c r="H12" s="102"/>
      <c r="I12" s="102"/>
      <c r="J12" s="102"/>
      <c r="K12" s="78"/>
      <c r="L12" s="78"/>
      <c r="M12" s="7"/>
      <c r="N12" s="91"/>
    </row>
    <row r="13" spans="1:14" s="77" customFormat="1" ht="15" customHeight="1" x14ac:dyDescent="0.2">
      <c r="A13" s="7"/>
      <c r="B13" s="91"/>
      <c r="C13" s="103" t="s">
        <v>9</v>
      </c>
      <c r="D13" s="103"/>
      <c r="E13" s="103"/>
      <c r="F13" s="87"/>
      <c r="G13" s="99" t="str">
        <f>IF(F13&gt;0,VLOOKUP(F13,[1]ДовидникКПК!#REF!,2,FALSE),"")</f>
        <v/>
      </c>
      <c r="H13" s="99"/>
      <c r="I13" s="99"/>
      <c r="J13" s="99"/>
      <c r="K13" s="99"/>
      <c r="L13" s="99"/>
      <c r="M13" s="7"/>
      <c r="N13" s="91"/>
    </row>
    <row r="14" spans="1:14" s="77" customFormat="1" ht="23.25" customHeight="1" x14ac:dyDescent="0.2">
      <c r="A14" s="7"/>
      <c r="B14" s="91"/>
      <c r="C14" s="103" t="s">
        <v>10</v>
      </c>
      <c r="D14" s="103"/>
      <c r="E14" s="103"/>
      <c r="F14" s="86" t="s">
        <v>116</v>
      </c>
      <c r="G14" s="104"/>
      <c r="H14" s="104"/>
      <c r="I14" s="104"/>
      <c r="J14" s="104"/>
      <c r="K14" s="104"/>
      <c r="L14" s="104"/>
      <c r="M14" s="7"/>
      <c r="N14" s="91"/>
    </row>
    <row r="15" spans="1:14" s="77" customFormat="1" ht="21.75" customHeight="1" x14ac:dyDescent="0.2">
      <c r="A15" s="7"/>
      <c r="B15" s="91"/>
      <c r="C15" s="103" t="s">
        <v>11</v>
      </c>
      <c r="D15" s="103"/>
      <c r="E15" s="103"/>
      <c r="F15" s="88" t="s">
        <v>12</v>
      </c>
      <c r="G15" s="110" t="s">
        <v>113</v>
      </c>
      <c r="H15" s="110"/>
      <c r="I15" s="110"/>
      <c r="J15" s="110"/>
      <c r="K15" s="110"/>
      <c r="L15" s="110"/>
      <c r="M15" s="7"/>
      <c r="N15" s="91"/>
    </row>
    <row r="16" spans="1:14" s="77" customFormat="1" ht="12.75" customHeight="1" x14ac:dyDescent="0.2">
      <c r="A16" s="78"/>
      <c r="B16" s="78"/>
      <c r="C16" s="89" t="s">
        <v>114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s="77" customFormat="1" ht="10.5" customHeight="1" x14ac:dyDescent="0.2">
      <c r="A17" s="78"/>
      <c r="B17" s="78"/>
      <c r="C17" s="89" t="s">
        <v>13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6.75" customHeight="1" thickBot="1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16.5" customHeight="1" thickTop="1" thickBot="1" x14ac:dyDescent="0.3">
      <c r="A19" s="2"/>
      <c r="B19" s="2"/>
      <c r="C19" s="112" t="s">
        <v>14</v>
      </c>
      <c r="D19" s="105" t="s">
        <v>15</v>
      </c>
      <c r="E19" s="112" t="s">
        <v>16</v>
      </c>
      <c r="F19" s="105" t="s">
        <v>17</v>
      </c>
      <c r="G19" s="105" t="s">
        <v>18</v>
      </c>
      <c r="H19" s="106" t="s">
        <v>19</v>
      </c>
      <c r="I19" s="106" t="s">
        <v>20</v>
      </c>
      <c r="J19" s="106" t="s">
        <v>21</v>
      </c>
      <c r="K19" s="106" t="s">
        <v>22</v>
      </c>
      <c r="L19" s="105" t="s">
        <v>23</v>
      </c>
      <c r="M19" s="2"/>
      <c r="N19" s="2"/>
    </row>
    <row r="20" spans="1:14" ht="16.5" thickTop="1" thickBot="1" x14ac:dyDescent="0.3">
      <c r="A20" s="2"/>
      <c r="B20" s="2"/>
      <c r="C20" s="112"/>
      <c r="D20" s="105"/>
      <c r="E20" s="112"/>
      <c r="F20" s="105"/>
      <c r="G20" s="105"/>
      <c r="H20" s="106"/>
      <c r="I20" s="106"/>
      <c r="J20" s="106"/>
      <c r="K20" s="106"/>
      <c r="L20" s="105"/>
      <c r="M20" s="2"/>
      <c r="N20" s="2"/>
    </row>
    <row r="21" spans="1:14" ht="16.5" thickTop="1" thickBot="1" x14ac:dyDescent="0.3">
      <c r="A21" s="2"/>
      <c r="B21" s="2"/>
      <c r="C21" s="112"/>
      <c r="D21" s="105"/>
      <c r="E21" s="112"/>
      <c r="F21" s="105"/>
      <c r="G21" s="105"/>
      <c r="H21" s="106"/>
      <c r="I21" s="106"/>
      <c r="J21" s="106"/>
      <c r="K21" s="106"/>
      <c r="L21" s="105"/>
      <c r="M21" s="2"/>
      <c r="N21" s="2"/>
    </row>
    <row r="22" spans="1:14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  <c r="M22" s="2"/>
      <c r="N22" s="2"/>
    </row>
    <row r="23" spans="1:14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12675570</v>
      </c>
      <c r="G23" s="11">
        <f>G26+G29+G32+G33+G37+G45+G46+G86+G54</f>
        <v>0</v>
      </c>
      <c r="H23" s="11">
        <f>H24+H59+H79+H84+H87</f>
        <v>0</v>
      </c>
      <c r="I23" s="11">
        <f>I24+I59+I79+I84+I87</f>
        <v>6877807.7899999991</v>
      </c>
      <c r="J23" s="11">
        <f>J24+J59+J79+J84+J87</f>
        <v>6877807.7899999991</v>
      </c>
      <c r="K23" s="11">
        <f>K24+K59+K79+K84+K87</f>
        <v>0</v>
      </c>
      <c r="L23" s="11">
        <f>H23+I23-J23</f>
        <v>0</v>
      </c>
      <c r="M23" s="2"/>
      <c r="N23" s="2"/>
    </row>
    <row r="24" spans="1:14" ht="17.25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12675570</v>
      </c>
      <c r="G24" s="11">
        <v>0</v>
      </c>
      <c r="H24" s="11">
        <f t="shared" ref="H24:K24" si="1">H25+H30+H47+H50+H54+H58</f>
        <v>0</v>
      </c>
      <c r="I24" s="11">
        <f t="shared" si="1"/>
        <v>6877807.7899999991</v>
      </c>
      <c r="J24" s="11">
        <f t="shared" si="1"/>
        <v>6877807.7899999991</v>
      </c>
      <c r="K24" s="11">
        <f t="shared" si="1"/>
        <v>0</v>
      </c>
      <c r="L24" s="11">
        <f t="shared" ref="L24:L36" si="2">H24+I24-J24</f>
        <v>0</v>
      </c>
      <c r="M24" s="2"/>
      <c r="N24" s="2"/>
    </row>
    <row r="25" spans="1:14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9880200</v>
      </c>
      <c r="G25" s="11">
        <v>0</v>
      </c>
      <c r="H25" s="11">
        <f>H26+H29</f>
        <v>0</v>
      </c>
      <c r="I25" s="11">
        <f>I26+I29</f>
        <v>5652873.6899999995</v>
      </c>
      <c r="J25" s="11">
        <f>J26+J29</f>
        <v>5652873.6899999995</v>
      </c>
      <c r="K25" s="11">
        <f>K26+K29</f>
        <v>0</v>
      </c>
      <c r="L25" s="11">
        <f t="shared" si="2"/>
        <v>0</v>
      </c>
      <c r="M25" s="2"/>
      <c r="N25" s="2"/>
    </row>
    <row r="26" spans="1:14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8098500</v>
      </c>
      <c r="G26" s="18">
        <v>0</v>
      </c>
      <c r="H26" s="17">
        <f t="shared" ref="H26:K26" si="4">SUM(H27:H28)</f>
        <v>0</v>
      </c>
      <c r="I26" s="17">
        <f t="shared" si="4"/>
        <v>4624062.5999999996</v>
      </c>
      <c r="J26" s="17">
        <f t="shared" si="4"/>
        <v>4624062.5999999996</v>
      </c>
      <c r="K26" s="17">
        <f t="shared" si="4"/>
        <v>0</v>
      </c>
      <c r="L26" s="19">
        <f t="shared" si="2"/>
        <v>0</v>
      </c>
      <c r="M26" s="2"/>
      <c r="N26" s="2"/>
    </row>
    <row r="27" spans="1:14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8098500</v>
      </c>
      <c r="G27" s="23">
        <v>0</v>
      </c>
      <c r="H27" s="22">
        <v>0</v>
      </c>
      <c r="I27" s="22">
        <v>4624062.5999999996</v>
      </c>
      <c r="J27" s="22">
        <f>I27</f>
        <v>4624062.5999999996</v>
      </c>
      <c r="K27" s="22">
        <v>0</v>
      </c>
      <c r="L27" s="24">
        <f t="shared" si="2"/>
        <v>0</v>
      </c>
      <c r="M27" s="2"/>
      <c r="N27" s="2"/>
    </row>
    <row r="28" spans="1:14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  <c r="M28" s="2"/>
      <c r="N28" s="2"/>
    </row>
    <row r="29" spans="1:14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1781700</v>
      </c>
      <c r="G29" s="18">
        <v>0</v>
      </c>
      <c r="H29" s="18">
        <v>0</v>
      </c>
      <c r="I29" s="18">
        <v>1028811.09</v>
      </c>
      <c r="J29" s="18">
        <f>I29</f>
        <v>1028811.09</v>
      </c>
      <c r="K29" s="18">
        <v>0</v>
      </c>
      <c r="L29" s="19">
        <f t="shared" si="2"/>
        <v>0</v>
      </c>
      <c r="M29" s="2"/>
      <c r="N29" s="2"/>
    </row>
    <row r="30" spans="1:14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2795370</v>
      </c>
      <c r="G30" s="27">
        <v>0</v>
      </c>
      <c r="H30" s="27">
        <f>SUM(H31:H37)+H44</f>
        <v>0</v>
      </c>
      <c r="I30" s="27">
        <f>SUM(I31:I37)+I44</f>
        <v>1224934.1000000001</v>
      </c>
      <c r="J30" s="27">
        <f>SUM(J31:J37)+J44</f>
        <v>1224934.1000000001</v>
      </c>
      <c r="K30" s="27">
        <f>SUM(K31:K37)+K44</f>
        <v>0</v>
      </c>
      <c r="L30" s="11">
        <f t="shared" si="2"/>
        <v>0</v>
      </c>
      <c r="M30" s="2"/>
      <c r="N30" s="2"/>
    </row>
    <row r="31" spans="1:14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v>24900</v>
      </c>
      <c r="G31" s="17">
        <v>0</v>
      </c>
      <c r="H31" s="18">
        <v>0</v>
      </c>
      <c r="I31" s="18">
        <v>10988.01</v>
      </c>
      <c r="J31" s="18">
        <f>I31</f>
        <v>10988.01</v>
      </c>
      <c r="K31" s="18">
        <v>0</v>
      </c>
      <c r="L31" s="19">
        <f t="shared" si="2"/>
        <v>0</v>
      </c>
      <c r="M31" s="2"/>
      <c r="N31" s="2"/>
    </row>
    <row r="32" spans="1:14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3800</v>
      </c>
      <c r="G32" s="18">
        <v>0</v>
      </c>
      <c r="H32" s="18">
        <v>0</v>
      </c>
      <c r="I32" s="18">
        <v>0</v>
      </c>
      <c r="J32" s="18">
        <f>I32</f>
        <v>0</v>
      </c>
      <c r="K32" s="18">
        <v>0</v>
      </c>
      <c r="L32" s="19">
        <f t="shared" si="2"/>
        <v>0</v>
      </c>
      <c r="M32" s="2"/>
      <c r="N32" s="2"/>
    </row>
    <row r="33" spans="1:14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416400</v>
      </c>
      <c r="G33" s="18">
        <v>0</v>
      </c>
      <c r="H33" s="18">
        <v>0</v>
      </c>
      <c r="I33" s="18">
        <v>246729.72</v>
      </c>
      <c r="J33" s="18">
        <f>I33</f>
        <v>246729.72</v>
      </c>
      <c r="K33" s="18">
        <v>0</v>
      </c>
      <c r="L33" s="19">
        <f t="shared" si="2"/>
        <v>0</v>
      </c>
      <c r="M33" s="2"/>
      <c r="N33" s="2"/>
    </row>
    <row r="34" spans="1:14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2">
        <f>23200+37370</f>
        <v>60570</v>
      </c>
      <c r="G34" s="17">
        <v>0</v>
      </c>
      <c r="H34" s="18">
        <v>0</v>
      </c>
      <c r="I34" s="18">
        <v>46071.78</v>
      </c>
      <c r="J34" s="18">
        <f>I34</f>
        <v>46071.78</v>
      </c>
      <c r="K34" s="18">
        <v>0</v>
      </c>
      <c r="L34" s="19">
        <f t="shared" si="2"/>
        <v>0</v>
      </c>
      <c r="M34" s="2"/>
      <c r="N34" s="2"/>
    </row>
    <row r="35" spans="1:14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2"/>
      <c r="G35" s="17">
        <v>0</v>
      </c>
      <c r="H35" s="18">
        <v>0</v>
      </c>
      <c r="I35" s="18">
        <v>0</v>
      </c>
      <c r="J35" s="18">
        <f>I35</f>
        <v>0</v>
      </c>
      <c r="K35" s="18">
        <v>0</v>
      </c>
      <c r="L35" s="19">
        <f t="shared" si="2"/>
        <v>0</v>
      </c>
      <c r="M35" s="2"/>
      <c r="N35" s="2"/>
    </row>
    <row r="36" spans="1:14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2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  <c r="M36" s="2"/>
      <c r="N36" s="2"/>
    </row>
    <row r="37" spans="1:14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4">
        <f>SUM(F38:F43)</f>
        <v>2288800</v>
      </c>
      <c r="G37" s="18">
        <v>0</v>
      </c>
      <c r="H37" s="17">
        <f>SUM(H38:H43)</f>
        <v>0</v>
      </c>
      <c r="I37" s="17">
        <f>SUM(I38:I43)</f>
        <v>920244.59</v>
      </c>
      <c r="J37" s="17">
        <f>SUM(J38:J43)</f>
        <v>920244.59</v>
      </c>
      <c r="K37" s="17">
        <f>SUM(K38:K43)</f>
        <v>0</v>
      </c>
      <c r="L37" s="19">
        <f>H37+I37-J37</f>
        <v>0</v>
      </c>
      <c r="M37" s="2"/>
      <c r="N37" s="2"/>
    </row>
    <row r="38" spans="1:14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3">
        <v>1876500</v>
      </c>
      <c r="G38" s="23">
        <v>0</v>
      </c>
      <c r="H38" s="22">
        <v>0</v>
      </c>
      <c r="I38" s="22">
        <v>737566.13</v>
      </c>
      <c r="J38" s="22">
        <f>I38</f>
        <v>737566.13</v>
      </c>
      <c r="K38" s="22">
        <v>0</v>
      </c>
      <c r="L38" s="24">
        <f t="shared" ref="L38:L42" si="5">H38+I38-J38</f>
        <v>0</v>
      </c>
      <c r="M38" s="2"/>
      <c r="N38" s="2"/>
    </row>
    <row r="39" spans="1:14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3">
        <v>77500</v>
      </c>
      <c r="G39" s="23">
        <v>0</v>
      </c>
      <c r="H39" s="22">
        <v>0</v>
      </c>
      <c r="I39" s="22">
        <v>38841.86</v>
      </c>
      <c r="J39" s="22">
        <f>I39</f>
        <v>38841.86</v>
      </c>
      <c r="K39" s="22">
        <v>0</v>
      </c>
      <c r="L39" s="24">
        <f t="shared" si="5"/>
        <v>0</v>
      </c>
      <c r="M39" s="2"/>
      <c r="N39" s="2"/>
    </row>
    <row r="40" spans="1:14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3">
        <v>296700</v>
      </c>
      <c r="G40" s="23">
        <v>0</v>
      </c>
      <c r="H40" s="22">
        <v>0</v>
      </c>
      <c r="I40" s="22">
        <v>136157.5</v>
      </c>
      <c r="J40" s="22">
        <f>I40</f>
        <v>136157.5</v>
      </c>
      <c r="K40" s="22">
        <v>0</v>
      </c>
      <c r="L40" s="24">
        <f t="shared" si="5"/>
        <v>0</v>
      </c>
      <c r="M40" s="2"/>
      <c r="N40" s="2"/>
    </row>
    <row r="41" spans="1:14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3"/>
      <c r="G41" s="23">
        <v>0</v>
      </c>
      <c r="H41" s="22">
        <v>0</v>
      </c>
      <c r="I41" s="22"/>
      <c r="J41" s="22">
        <f>I41</f>
        <v>0</v>
      </c>
      <c r="K41" s="22">
        <v>0</v>
      </c>
      <c r="L41" s="24">
        <f t="shared" si="5"/>
        <v>0</v>
      </c>
      <c r="M41" s="2"/>
      <c r="N41" s="2"/>
    </row>
    <row r="42" spans="1:14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3">
        <v>38100</v>
      </c>
      <c r="G42" s="23">
        <v>0</v>
      </c>
      <c r="H42" s="22">
        <v>0</v>
      </c>
      <c r="I42" s="22">
        <v>7679.1</v>
      </c>
      <c r="J42" s="22">
        <f>I42</f>
        <v>7679.1</v>
      </c>
      <c r="K42" s="22">
        <v>0</v>
      </c>
      <c r="L42" s="24">
        <f t="shared" si="5"/>
        <v>0</v>
      </c>
      <c r="M42" s="2"/>
      <c r="N42" s="2"/>
    </row>
    <row r="43" spans="1:14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/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  <c r="M43" s="2"/>
      <c r="N43" s="2"/>
    </row>
    <row r="44" spans="1:14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900</v>
      </c>
      <c r="G44" s="17">
        <v>0</v>
      </c>
      <c r="H44" s="17">
        <f>SUM(H45:H46)</f>
        <v>0</v>
      </c>
      <c r="I44" s="17">
        <f>SUM(I45:I46)</f>
        <v>900</v>
      </c>
      <c r="J44" s="17">
        <f>SUM(J45:J46)</f>
        <v>900</v>
      </c>
      <c r="K44" s="17">
        <f>SUM(K45:K46)</f>
        <v>0</v>
      </c>
      <c r="L44" s="19">
        <f t="shared" ref="L44:L85" si="6">H44+I44-J44</f>
        <v>0</v>
      </c>
      <c r="M44" s="2"/>
      <c r="N44" s="2"/>
    </row>
    <row r="45" spans="1:14" ht="20.25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  <c r="M45" s="2"/>
      <c r="N45" s="2"/>
    </row>
    <row r="46" spans="1:14" ht="18.75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>
        <v>900</v>
      </c>
      <c r="G46" s="22">
        <v>0</v>
      </c>
      <c r="H46" s="22">
        <v>0</v>
      </c>
      <c r="I46" s="22">
        <v>900</v>
      </c>
      <c r="J46" s="22">
        <f>I46</f>
        <v>900</v>
      </c>
      <c r="K46" s="22">
        <v>0</v>
      </c>
      <c r="L46" s="24">
        <f t="shared" si="6"/>
        <v>0</v>
      </c>
      <c r="M46" s="2"/>
      <c r="N46" s="2"/>
    </row>
    <row r="47" spans="1:14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  <c r="M47" s="2"/>
      <c r="N47" s="2"/>
    </row>
    <row r="48" spans="1:14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  <c r="M48" s="2"/>
      <c r="N48" s="2"/>
    </row>
    <row r="49" spans="1:14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  <c r="M49" s="2"/>
      <c r="N49" s="2"/>
    </row>
    <row r="50" spans="1:14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  <c r="M50" s="2"/>
      <c r="N50" s="2"/>
    </row>
    <row r="51" spans="1:14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  <c r="M51" s="2"/>
      <c r="N51" s="2"/>
    </row>
    <row r="52" spans="1:14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  <c r="M52" s="2"/>
      <c r="N52" s="2"/>
    </row>
    <row r="53" spans="1:14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  <c r="M53" s="2"/>
      <c r="N53" s="2"/>
    </row>
    <row r="54" spans="1:14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  <c r="M54" s="2"/>
      <c r="N54" s="2"/>
    </row>
    <row r="55" spans="1:14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  <c r="M55" s="2"/>
      <c r="N55" s="2"/>
    </row>
    <row r="56" spans="1:14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  <c r="M56" s="2"/>
      <c r="N56" s="2"/>
    </row>
    <row r="57" spans="1:14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  <c r="M57" s="2"/>
      <c r="N57" s="2"/>
    </row>
    <row r="58" spans="1:14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  <c r="M58" s="2"/>
      <c r="N58" s="2"/>
    </row>
    <row r="59" spans="1:14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  <c r="M59" s="2"/>
      <c r="N59" s="2"/>
    </row>
    <row r="60" spans="1:14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  <c r="M60" s="2"/>
      <c r="N60" s="2"/>
    </row>
    <row r="61" spans="1:14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  <c r="M61" s="2"/>
      <c r="N61" s="2"/>
    </row>
    <row r="62" spans="1:14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  <c r="M62" s="2"/>
      <c r="N62" s="2"/>
    </row>
    <row r="63" spans="1:14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  <c r="M63" s="2"/>
      <c r="N63" s="2"/>
    </row>
    <row r="64" spans="1:14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  <c r="M64" s="2"/>
      <c r="N64" s="2"/>
    </row>
    <row r="65" spans="1:14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  <c r="M65" s="2"/>
      <c r="N65" s="2"/>
    </row>
    <row r="66" spans="1:14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  <c r="M66" s="2"/>
      <c r="N66" s="2"/>
    </row>
    <row r="67" spans="1:14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  <c r="M67" s="2"/>
      <c r="N67" s="2"/>
    </row>
    <row r="68" spans="1:14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  <c r="M68" s="2"/>
      <c r="N68" s="2"/>
    </row>
    <row r="69" spans="1:14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  <c r="M69" s="2"/>
      <c r="N69" s="2"/>
    </row>
    <row r="70" spans="1:14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  <c r="M70" s="2"/>
      <c r="N70" s="2"/>
    </row>
    <row r="71" spans="1:14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  <c r="M71" s="2"/>
      <c r="N71" s="2"/>
    </row>
    <row r="72" spans="1:14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  <c r="M72" s="2"/>
      <c r="N72" s="2"/>
    </row>
    <row r="73" spans="1:14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  <c r="M73" s="2"/>
      <c r="N73" s="2"/>
    </row>
    <row r="74" spans="1:14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  <c r="M74" s="2"/>
      <c r="N74" s="2"/>
    </row>
    <row r="75" spans="1:14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  <c r="M75" s="2"/>
      <c r="N75" s="2"/>
    </row>
    <row r="76" spans="1:14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  <c r="M76" s="2"/>
      <c r="N76" s="2"/>
    </row>
    <row r="77" spans="1:14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  <c r="M77" s="2"/>
      <c r="N77" s="2"/>
    </row>
    <row r="78" spans="1:14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  <c r="M78" s="2"/>
      <c r="N78" s="2"/>
    </row>
    <row r="79" spans="1:14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  <c r="M79" s="2"/>
      <c r="N79" s="2"/>
    </row>
    <row r="80" spans="1:14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  <c r="M80" s="2"/>
      <c r="N80" s="2"/>
    </row>
    <row r="81" spans="1:14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  <c r="M81" s="2"/>
      <c r="N81" s="2"/>
    </row>
    <row r="82" spans="1:14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  <c r="M82" s="2"/>
      <c r="N82" s="2"/>
    </row>
    <row r="83" spans="1:14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  <c r="M83" s="2"/>
      <c r="N83" s="2"/>
    </row>
    <row r="84" spans="1:14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  <c r="M84" s="2"/>
      <c r="N84" s="2"/>
    </row>
    <row r="85" spans="1:14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  <c r="M85" s="2"/>
      <c r="N85" s="2"/>
    </row>
    <row r="86" spans="1:14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  <c r="M86" s="2"/>
      <c r="N86" s="2"/>
    </row>
    <row r="87" spans="1:14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  <c r="M87" s="2"/>
      <c r="N87" s="2"/>
    </row>
    <row r="88" spans="1:14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  <c r="M88" s="2"/>
      <c r="N88" s="2"/>
    </row>
    <row r="89" spans="1:14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  <c r="M89" s="2"/>
      <c r="N89" s="2"/>
    </row>
    <row r="90" spans="1:14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  <c r="M90" s="2"/>
      <c r="N90" s="2"/>
    </row>
    <row r="91" spans="1:14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  <c r="M91" s="2"/>
      <c r="N91" s="2"/>
    </row>
    <row r="92" spans="1:14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  <c r="M92" s="2"/>
      <c r="N92" s="2"/>
    </row>
    <row r="93" spans="1:14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  <c r="M93" s="2"/>
      <c r="N93" s="2"/>
    </row>
    <row r="94" spans="1:14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  <c r="M94" s="2"/>
      <c r="N94" s="2"/>
    </row>
    <row r="95" spans="1:14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  <c r="M95" s="2"/>
      <c r="N95" s="2"/>
    </row>
    <row r="96" spans="1:14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  <c r="M96" s="2"/>
      <c r="N96" s="2"/>
    </row>
    <row r="97" spans="1:14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  <c r="M97" s="2"/>
      <c r="N97" s="2"/>
    </row>
    <row r="98" spans="1:14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  <c r="M98" s="2"/>
      <c r="N98" s="2"/>
    </row>
    <row r="99" spans="1:14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  <c r="M99" s="2"/>
      <c r="N99" s="2"/>
    </row>
    <row r="100" spans="1:14" ht="15.75" thickTop="1" x14ac:dyDescent="0.25">
      <c r="C100" s="4" t="s">
        <v>100</v>
      </c>
      <c r="F100" s="74"/>
      <c r="G100" s="74"/>
    </row>
    <row r="101" spans="1:14" x14ac:dyDescent="0.25">
      <c r="A101" s="1"/>
      <c r="B101" s="1"/>
      <c r="C101" s="75" t="s">
        <v>103</v>
      </c>
      <c r="D101" s="1"/>
      <c r="E101" s="75"/>
      <c r="F101" s="101"/>
      <c r="G101" s="101"/>
      <c r="H101" s="75"/>
      <c r="I101" s="98" t="s">
        <v>115</v>
      </c>
      <c r="J101" s="98"/>
      <c r="K101" s="98"/>
      <c r="L101" s="1"/>
      <c r="M101" s="1"/>
      <c r="N101" s="1"/>
    </row>
    <row r="102" spans="1:14" x14ac:dyDescent="0.25">
      <c r="A102" s="1"/>
      <c r="B102" s="1"/>
      <c r="C102" s="1"/>
      <c r="D102" s="75"/>
      <c r="E102" s="75"/>
      <c r="F102" s="95" t="s">
        <v>101</v>
      </c>
      <c r="G102" s="95"/>
      <c r="H102" s="75"/>
      <c r="I102" s="96" t="s">
        <v>102</v>
      </c>
      <c r="J102" s="96"/>
      <c r="K102" s="1"/>
      <c r="L102" s="1"/>
      <c r="M102" s="1"/>
      <c r="N102" s="1"/>
    </row>
    <row r="103" spans="1:14" x14ac:dyDescent="0.25">
      <c r="A103" s="1"/>
      <c r="B103" s="1"/>
      <c r="C103" s="75" t="s">
        <v>104</v>
      </c>
      <c r="D103" s="1"/>
      <c r="E103" s="75"/>
      <c r="F103" s="97"/>
      <c r="G103" s="97"/>
      <c r="H103" s="75"/>
      <c r="I103" s="98" t="s">
        <v>105</v>
      </c>
      <c r="J103" s="98"/>
      <c r="K103" s="98"/>
      <c r="L103" s="1"/>
      <c r="M103" s="1"/>
      <c r="N103" s="1"/>
    </row>
    <row r="104" spans="1:14" x14ac:dyDescent="0.25">
      <c r="A104" s="1"/>
      <c r="B104" s="1"/>
      <c r="C104" s="1" t="s">
        <v>118</v>
      </c>
      <c r="D104" s="1"/>
      <c r="E104" s="75"/>
      <c r="F104" s="95" t="s">
        <v>101</v>
      </c>
      <c r="G104" s="95"/>
      <c r="H104" s="1"/>
      <c r="I104" s="96" t="s">
        <v>102</v>
      </c>
      <c r="J104" s="96"/>
      <c r="K104" s="76"/>
      <c r="L104" s="1"/>
      <c r="M104" s="1"/>
      <c r="N104" s="1"/>
    </row>
  </sheetData>
  <mergeCells count="35">
    <mergeCell ref="A18:B18"/>
    <mergeCell ref="C18:N18"/>
    <mergeCell ref="C15:E15"/>
    <mergeCell ref="G15:L15"/>
    <mergeCell ref="F19:F21"/>
    <mergeCell ref="G19:G21"/>
    <mergeCell ref="H19:H21"/>
    <mergeCell ref="F101:G101"/>
    <mergeCell ref="I101:K101"/>
    <mergeCell ref="I19:I21"/>
    <mergeCell ref="C19:C21"/>
    <mergeCell ref="L19:L21"/>
    <mergeCell ref="J19:J21"/>
    <mergeCell ref="K19:K21"/>
    <mergeCell ref="F102:G102"/>
    <mergeCell ref="I102:J102"/>
    <mergeCell ref="F104:G104"/>
    <mergeCell ref="I104:J104"/>
    <mergeCell ref="F103:G103"/>
    <mergeCell ref="I103:K103"/>
    <mergeCell ref="C6:L6"/>
    <mergeCell ref="G12:J12"/>
    <mergeCell ref="D9:I9"/>
    <mergeCell ref="D10:I10"/>
    <mergeCell ref="D11:I11"/>
    <mergeCell ref="C12:E12"/>
    <mergeCell ref="I1:L3"/>
    <mergeCell ref="C4:L4"/>
    <mergeCell ref="C5:H5"/>
    <mergeCell ref="D19:D21"/>
    <mergeCell ref="E19:E21"/>
    <mergeCell ref="C14:E14"/>
    <mergeCell ref="G14:L14"/>
    <mergeCell ref="C13:E13"/>
    <mergeCell ref="G13:L13"/>
  </mergeCells>
  <pageMargins left="0.11811023622047245" right="0" top="0" bottom="0" header="0" footer="0"/>
  <pageSetup paperSize="9" scale="97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0611010</vt:lpstr>
      <vt:lpstr>Аркуш1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2018-07-18T15:22:44Z</cp:lastPrinted>
  <dcterms:created xsi:type="dcterms:W3CDTF">2018-04-20T08:26:37Z</dcterms:created>
  <dcterms:modified xsi:type="dcterms:W3CDTF">2023-07-12T07:39:49Z</dcterms:modified>
</cp:coreProperties>
</file>